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475" tabRatio="715" activeTab="0"/>
  </bookViews>
  <sheets>
    <sheet name="Cover" sheetId="1" r:id="rId1"/>
    <sheet name="Nature" sheetId="2" r:id="rId2"/>
    <sheet name="Awareness raising (all strands)" sheetId="3" r:id="rId3"/>
    <sheet name="Nature - comparison" sheetId="4" r:id="rId4"/>
    <sheet name="Awareness raising-comparison" sheetId="5" r:id="rId5"/>
  </sheets>
  <definedNames>
    <definedName name="_xlnm.Print_Area" localSheetId="2">'Awareness raising (all strands)'!$A$1:$J$38</definedName>
    <definedName name="_xlnm.Print_Area" localSheetId="1">'Nature'!$A$1:$I$40</definedName>
  </definedNames>
  <calcPr fullCalcOnLoad="1"/>
</workbook>
</file>

<file path=xl/sharedStrings.xml><?xml version="1.0" encoding="utf-8"?>
<sst xmlns="http://schemas.openxmlformats.org/spreadsheetml/2006/main" count="431" uniqueCount="156">
  <si>
    <t>Action plans</t>
  </si>
  <si>
    <t>Management plans</t>
  </si>
  <si>
    <t>Inventories &amp; Studies</t>
  </si>
  <si>
    <t>Types of preparatory actions</t>
  </si>
  <si>
    <t>Total no.of persons trained</t>
  </si>
  <si>
    <t>No. of training sessions</t>
  </si>
  <si>
    <t>Deliverable</t>
  </si>
  <si>
    <t>Guidelines</t>
  </si>
  <si>
    <t>Part 2 - Concrete actions</t>
  </si>
  <si>
    <t>Table 3 - Training activities</t>
  </si>
  <si>
    <t>Part 1 - Preparatory actions</t>
  </si>
  <si>
    <t>Plans of project measures</t>
  </si>
  <si>
    <t>Permit procedures</t>
  </si>
  <si>
    <t xml:space="preserve">New Natura 2000 area </t>
  </si>
  <si>
    <t>Land purchased</t>
  </si>
  <si>
    <r>
      <t>Ex ante</t>
    </r>
    <r>
      <rPr>
        <sz val="12"/>
        <rFont val="Arial"/>
        <family val="0"/>
      </rPr>
      <t xml:space="preserve"> monitoring</t>
    </r>
  </si>
  <si>
    <r>
      <t>Ex post</t>
    </r>
    <r>
      <rPr>
        <sz val="12"/>
        <rFont val="Arial"/>
        <family val="0"/>
      </rPr>
      <t xml:space="preserve"> monitoring</t>
    </r>
  </si>
  <si>
    <t>No. of preparatory actions</t>
  </si>
  <si>
    <t>Surface involved (ha)</t>
  </si>
  <si>
    <t>Natura 2000 site creation</t>
  </si>
  <si>
    <t>Conservation actions</t>
  </si>
  <si>
    <t>Reintroduction</t>
  </si>
  <si>
    <t>Removal of alien species</t>
  </si>
  <si>
    <r>
      <t>Ex situ</t>
    </r>
    <r>
      <rPr>
        <sz val="12"/>
        <rFont val="Arial"/>
        <family val="0"/>
      </rPr>
      <t xml:space="preserve"> conservation</t>
    </r>
  </si>
  <si>
    <t>N/A</t>
  </si>
  <si>
    <t>No.</t>
  </si>
  <si>
    <t>Manuals</t>
  </si>
  <si>
    <t>General public</t>
  </si>
  <si>
    <t>Part 3 - Awareness raising and communication</t>
  </si>
  <si>
    <t>Table 4 - Workshops, seminars and conferences</t>
  </si>
  <si>
    <t>Target audience:</t>
  </si>
  <si>
    <t>Specialised audience (e.g. decision-makers)</t>
  </si>
  <si>
    <t>Very specialised audience (e.g. experts, academics)</t>
  </si>
  <si>
    <t>Number of participants:</t>
  </si>
  <si>
    <t>Local/ Regional</t>
  </si>
  <si>
    <t>National</t>
  </si>
  <si>
    <t>EU/ International</t>
  </si>
  <si>
    <t>0-25 participants</t>
  </si>
  <si>
    <t>25-75 participants</t>
  </si>
  <si>
    <t>75-100 participants</t>
  </si>
  <si>
    <t>More than 100 participants</t>
  </si>
  <si>
    <t>Table 5 - Media and other communication and dissemination work</t>
  </si>
  <si>
    <t>Table 6 - Publications</t>
  </si>
  <si>
    <t>Type of media</t>
  </si>
  <si>
    <t>Type of publication</t>
  </si>
  <si>
    <t>No. published</t>
  </si>
  <si>
    <t>No. of copies</t>
  </si>
  <si>
    <t>Project website: average number of visitors per month</t>
  </si>
  <si>
    <t>Layman's report</t>
  </si>
  <si>
    <t>Press releases made by the project</t>
  </si>
  <si>
    <t>General public article in national press</t>
  </si>
  <si>
    <t>Leaflets</t>
  </si>
  <si>
    <t>General public article in local press</t>
  </si>
  <si>
    <t>Brochures</t>
  </si>
  <si>
    <t>Specialised press article</t>
  </si>
  <si>
    <t>Posters</t>
  </si>
  <si>
    <t>Internet article</t>
  </si>
  <si>
    <t>Books</t>
  </si>
  <si>
    <t>TV news/reportage</t>
  </si>
  <si>
    <t>Technical publications</t>
  </si>
  <si>
    <t>Radio news/reportage</t>
  </si>
  <si>
    <t>Film produced</t>
  </si>
  <si>
    <t>Film played on TV</t>
  </si>
  <si>
    <t>Film presented in events/festivals</t>
  </si>
  <si>
    <t>Exhibitions attended</t>
  </si>
  <si>
    <t>Information centre/Information kiosk</t>
  </si>
  <si>
    <t>Project notice boards</t>
  </si>
  <si>
    <t>Table 7 - Educational activities</t>
  </si>
  <si>
    <t>Establishment involved</t>
  </si>
  <si>
    <t>No. of students</t>
  </si>
  <si>
    <t>Secondary schools</t>
  </si>
  <si>
    <t>Higher education establishments</t>
  </si>
  <si>
    <t>Total  (Every item counted only once)</t>
  </si>
  <si>
    <t>No. of species involved</t>
  </si>
  <si>
    <t>No. of habitats involved</t>
  </si>
  <si>
    <t>No. of N2000 sites involved</t>
  </si>
  <si>
    <t>No. of concrete actions</t>
  </si>
  <si>
    <t>Species involved (Latin name)</t>
  </si>
  <si>
    <t>(*) Identification number and name as in the Directives</t>
  </si>
  <si>
    <t xml:space="preserve">Type of habitats involved (*) </t>
  </si>
  <si>
    <t>Type of habitats involved (*)</t>
  </si>
  <si>
    <t>Kindergartens/Primary schools</t>
  </si>
  <si>
    <t>LIFE+ Programme (European Commission)</t>
  </si>
  <si>
    <t xml:space="preserve">LIFE+  </t>
  </si>
  <si>
    <t xml:space="preserve">Project outcomes (final) indicators  </t>
  </si>
  <si>
    <t>LIFE+ Nature outcomes indicators</t>
  </si>
  <si>
    <t xml:space="preserve">OUTCOMES </t>
  </si>
  <si>
    <t>Table 1 - Types of preparatory actions implemented (A, B actions)</t>
  </si>
  <si>
    <t>Incurred cost (€)</t>
  </si>
  <si>
    <t>OUTCOMES</t>
  </si>
  <si>
    <t>Total incurred cost (€)</t>
  </si>
  <si>
    <t>Languages  (*)</t>
  </si>
  <si>
    <t>(*) Please use language acronyms</t>
  </si>
  <si>
    <t>Table 2 - Best practices/concrete techniques/conservation actions/methods implemented (C actions)</t>
  </si>
  <si>
    <t>Sterna hirundo, Larus canus, Sternula albifrons, Larus melanocephalus, Chroicocephalus ridibundus, Caharadrius dubius, Charadrius hiaticula, Actitits hypoleucos</t>
  </si>
  <si>
    <t>Natura 2000 site restoration/ improvement</t>
  </si>
  <si>
    <t>3270 Rivers with muddy banks with Chenopodion rubri p.p.
and Bidention p.p. vegetation
91E0 * Alluvial forests with Alnus glutinosa and Fraxinus
excelsior (Alno-Padion, Alnion incanae, Salicion albae)
3150 Natural eutrophic lakes with Magnopotamion or
Hydrocharition - type vegetation
6430   Hydrophilous tall herb fringe communities of plains and of the montane to alpine levels</t>
  </si>
  <si>
    <t>Other (please specify)komunikacja graficzna, copywriting i BTL</t>
  </si>
  <si>
    <t>Other (please specify) film spots in public transport</t>
  </si>
  <si>
    <t>appr. 50 after the project</t>
  </si>
  <si>
    <t>PL, EN</t>
  </si>
  <si>
    <t xml:space="preserve">PL  </t>
  </si>
  <si>
    <t>PL. EN, DE, FR</t>
  </si>
  <si>
    <t>PL</t>
  </si>
  <si>
    <t>Other (please specify) gadgets, audio guides, field game guides, class scenarios, calendars, colouring books, invitations to events, etc.</t>
  </si>
  <si>
    <t>outcome</t>
  </si>
  <si>
    <t>output (PR1)</t>
  </si>
  <si>
    <t>comments</t>
  </si>
  <si>
    <t>-</t>
  </si>
  <si>
    <t>jw.</t>
  </si>
  <si>
    <t>Na wstępie realizacji Projektu planowano wykonanie działań terenowych jedynie na warszawskim odcinku doliny Wisły (OSOP Natura 2000 Dolina Środkowej Wisły), lecz ostatecznie objęto nimi również obszary aglomeracji na północ od Warszawy, w tym objęte SOO Natura 2000 Kampinoska Dolina Wisły (PLH140029).</t>
  </si>
  <si>
    <t>Kwoty składowe w "output" częściowo pokrywają się, w przeciwieństwie do kwot składowych "outcome". W wyniku zmiany nr 4 do umowy o przyznanie dotacji z dnia 18.05.2018, budżet działań A.1-A.8 wzrósł do 434.444,00 euro.</t>
  </si>
  <si>
    <t>Na wstępie realizacji Projektu planowano wykonanie działań terenowych jedynie na warszawskim odcinku doliny Wisły (ok. 1884 ha), lecz ostatecznie objęto nimi również obszary aglomeracji warszawskiej sąsiadujące z Warszawą od północy i południa (łącznie ok. 5000 ha).</t>
  </si>
  <si>
    <t>Others (please specify)</t>
  </si>
  <si>
    <t xml:space="preserve"> 30.848,7
(PLB 140004)
</t>
  </si>
  <si>
    <t>Output - zgodnie z pierwotnym budżetem, outcome - zgodnie z rzeczywistymi poniesionymi wydatkami działań C.1-C.5.</t>
  </si>
  <si>
    <t>Output - zgodnie z pierwotnym budżetem, outcome - zgodnie z rzeczywistymi poniesionymi wydatkami działań C.1-C.4.</t>
  </si>
  <si>
    <t>30.848,7
(PLB 140004)</t>
  </si>
  <si>
    <t xml:space="preserve"> 30.848,7
(PLB 140004)</t>
  </si>
  <si>
    <t>Rzeczywista liczba osób uczestniczących w szkoleniu dla służb.</t>
  </si>
  <si>
    <t>Zrezygnowano ze szkoleń z obsługi sprzętu, a koszty szkolenia dla służb były niższe, niż pierwotnie przewidywano.</t>
  </si>
  <si>
    <t>LIFE+ Nature output and outcomes indicators - comparison</t>
  </si>
  <si>
    <t>LIFE+ output and outcomes indicators - comparison</t>
  </si>
  <si>
    <t>Outcome</t>
  </si>
  <si>
    <t>1 </t>
  </si>
  <si>
    <t>Comments:</t>
  </si>
  <si>
    <t>Output (PR1)</t>
  </si>
  <si>
    <t>&gt;300</t>
  </si>
  <si>
    <t>outcomes</t>
  </si>
  <si>
    <t>PL, EN, FR, DE</t>
  </si>
  <si>
    <t> &gt;800</t>
  </si>
  <si>
    <t>&gt;500</t>
  </si>
  <si>
    <t>&gt;30</t>
  </si>
  <si>
    <t>Wartość wstępna została oparta o zabudżetowaną wartość zadania "zakup usług przewodnickich" (działanie D.3). Koszty wszystkich ww. zajęć były niższe, niż założono w WoD.</t>
  </si>
  <si>
    <t>Wyniki oszacowano w odniesieniu do zrealizowanych w ramach działania D.3 wycieczek, rejsów i innych wydarzeń z udziałem przewodników przyrodników (ok. 127 wydarzeń) oraz cyklu zajęć edukacyjnych w szkołach.</t>
  </si>
  <si>
    <t>Raport laika będzie drukowany po zakończeniu Projektu wg rzeczywistych potrzeb, np. na spotkania lub konferencje.</t>
  </si>
  <si>
    <t>W liczbie wyprodukowanych materiałów uwzględnione zostały: przewodniki (monografie ptaków) w 4 językach oraz przewodnik edukacyjny "Oblicza Wisły" wyprodukowany w ramach działania D.3 (p. niżej - technical publications).</t>
  </si>
  <si>
    <t>W liczbie wyprodukowanych materiałów uwzględnione zostały również edukacyjne postery dot. 4 pór roku, wyprodukowane w ramach działania D.3 (p. niżej - technical publications).</t>
  </si>
  <si>
    <t>Wyszczególnione rodzaje materiałów:
-output: gadżety ekologiczne, zaproszenia i materiały.
-outcomes: gadgets, audio guides, field game guides, class scenarios, calendars, colouring books, invitations to events, etc. Uwzględniono te wszystkie rodzaje materiałów wyprodukowanych w ramach działań: D.2, D.3, E.4, E.2, które nie zostały wzięte pod uwagę w ramach pozostałych rodzajów materiałów.</t>
  </si>
  <si>
    <t>W wartości zrealizowanej uwzględnione zostały broszury w j. polskim i 3 językach obcych oraz dodatkowo edukacyjna broszura "Z bobrem wzdłuż warszawskiej Wisły" wyprodukowana w ramach działania D.3 (na etapie output w "technical publications" - p. niżej).</t>
  </si>
  <si>
    <t>Jak wyjaśniono w final report i raportach wcześniejszych, wyprodukowane materiały promocyjne i edukacyjne były różnorodne, dopracowane (wysokiej jakości merytorycznej i graficznej) oraz często obszerne, przez co poniesiono na nie stosunkowo znaczne nakłady. Dodatkowe materiały promocyjne - nieprzewidziane  wprost w budżecie WoD -zostały wyprodukowane w ramach działań E.2 i E.4.</t>
  </si>
  <si>
    <t>Dot. liczby artykułów opublikowanych na stronie internetowej Projektu.</t>
  </si>
  <si>
    <t>Wartość zrealizowana obejmuje: 12 tablic informacyjnych (działanie D.1), 8 tablic na szlaku edukacyjnym, 3 tablice na ścieżce edukacyjnej, 2 tablice przy wyspach pływających w Porcie Żerańskim.</t>
  </si>
  <si>
    <t>Other (please specify)</t>
  </si>
  <si>
    <t>W dwóch zrealizowanych warsztatach dla nauczycieli uczestniczyły osoby wysoce wyspecjalizowane - nauczyciele przyrodnicy.
W konferencji międzynarodowej na zakończenie Projektu uczestniczyło ponad 100 osób o wysokim stopniu specjalizacji - m.in. przyrodnicy z instytucji publicznych i realizatorzy innych projektów LIFE.</t>
  </si>
  <si>
    <t>w seminarium krajowym, zorganizowanym na uczelni wyższej, uczestniczyło ok. 50 osób, w tym studentów i osób zaangażowanych w tematykę ochrony przyrody. Na etapie output, seminarium krajowe rozbito na kolumny "general public" oraz "specialised audience".</t>
  </si>
  <si>
    <t>Zrealizowane wydarzenia dla szerokiej publiczności objęły 24 spotkania w ramach konsultacji społecznych i 33 samodzielne akcje z udziałem wolontariatu.</t>
  </si>
  <si>
    <t>Wartość osiągniętą obliczono na podstawie rzeczywistych liczb wejść na stronę internetową Projektu.</t>
  </si>
  <si>
    <t>STOP opracował i opublikował 2 ogłoszenia prasowe w prasie przyrodniczej, a pozostała część została zastąpiona - za zgodą Komisji - spotem filmowym o Projekcie (p. również niżej).</t>
  </si>
  <si>
    <t>Oprócz półgodzinnego filmu przyrodniczego, w ramach działań E.2 i E.4 wyprodukowane zostały również 2 krótkie spoty filmowe reklamujące Projekt i system powiadamiania o zjawiskach występującyhc w jego obszarze (p. również wyżej).</t>
  </si>
  <si>
    <t>Ze względu na niskie koszty ekspozycji wystaw w kolejnych lokalizacjach, zrealizowano większą liczbę edycji, niż pierwotnie planowana.</t>
  </si>
  <si>
    <t>Wyszczególnione rodzaje materiałów:
-output: guide for bird voices of Vistula river
-outcomes: film spots in public transport.
Przewodniki audio nie były transmitowane w mediach, a jedynie wydane na nośnikach i udostępniane w Internecie. Zostały zatem uwzględnione w tab. 6 (publikacje).
W ramach Projektu wyprodukowano i rozpowszechniano w środkach transportu publicznego w Warszawie 2 spoty filmowe - 1 w ramach działania E.2, 1 w ramach działania E.4 (p. również wyżej).</t>
  </si>
  <si>
    <t>Materiały edukacyjne, przewidziane w ramach działania D.3 do wyprodukowania w liczbie pierwotnie 60.000 egz., nie były publikacjami technicznymi w ścisłym tego słowa znaczeniu. W "outcomes" stworzone materiały edukacyjne zostały zatem uwzględnione w pozostałych rodzajach materiałów wyszczególnionych w tab.6.</t>
  </si>
  <si>
    <t>Ekspertyzy opracowane przez firmę Halcrow dotyczyły działań A.1-A.5. W ramach działania A.5 opracowana została dodatkowo koncepcja pokonkursowa budowy pawilonu edukacyjnego. Na wstępie realizacji działania A.6 przygotowano z kolei program funkcjonalno-użytkowy systemu monitoringu kamerowego. Łącznie: 6 działań.</t>
  </si>
  <si>
    <t>Stan "outcome" obejmuje rzeczywiste poniesione koszty zadań danego rodzaju. W ramach "output" podano całkowite planowane koszty działań (tu: A.1-A.7).</t>
  </si>
  <si>
    <t>Wg WoD planowano 3 sesje (kameralne i terenowe) szkolenia dla służb patrolujących obszar projektu oraz szkolenie dla operatorów planowanych do zakupienia maszyn: zestawu pchanego i/lub koparko-ładowarki.
Zrealizowane szkolenie dla służb objęło 2 dni (kameralny i terenowy), a z zakupu ww. sprzętu i w konsekwencji przeszkolenia jego operatorów zrezygnowano.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</si>
</sst>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color indexed="8"/>
      <name val="Arial"/>
      <family val="2"/>
    </font>
    <font>
      <b/>
      <sz val="11.5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 quotePrefix="1">
      <alignment horizontal="center" vertical="center" wrapText="1"/>
    </xf>
    <xf numFmtId="4" fontId="3" fillId="0" borderId="18" xfId="0" applyNumberFormat="1" applyFont="1" applyFill="1" applyBorder="1" applyAlignment="1" quotePrefix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4" fontId="3" fillId="0" borderId="49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 quotePrefix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4" fontId="3" fillId="0" borderId="58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59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3" fillId="34" borderId="67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left" vertical="center" wrapText="1"/>
    </xf>
    <xf numFmtId="4" fontId="3" fillId="0" borderId="40" xfId="0" applyNumberFormat="1" applyFont="1" applyFill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 quotePrefix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73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3</xdr:row>
      <xdr:rowOff>9525</xdr:rowOff>
    </xdr:from>
    <xdr:to>
      <xdr:col>5</xdr:col>
      <xdr:colOff>552450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066"/>
        <a:stretch>
          <a:fillRect/>
        </a:stretch>
      </xdr:blipFill>
      <xdr:spPr>
        <a:xfrm>
          <a:off x="1171575" y="495300"/>
          <a:ext cx="24288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8:C21"/>
  <sheetViews>
    <sheetView tabSelected="1" zoomScalePageLayoutView="0" workbookViewId="0" topLeftCell="A1">
      <selection activeCell="C20" sqref="C20"/>
    </sheetView>
  </sheetViews>
  <sheetFormatPr defaultColWidth="9.140625" defaultRowHeight="12.75"/>
  <sheetData>
    <row r="18" ht="27.75">
      <c r="C18" s="32" t="s">
        <v>83</v>
      </c>
    </row>
    <row r="19" ht="27.75">
      <c r="C19" s="32" t="s">
        <v>84</v>
      </c>
    </row>
    <row r="20" ht="15">
      <c r="C20" s="33"/>
    </row>
    <row r="21" ht="20.25">
      <c r="C21" s="34" t="s"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75" zoomScaleNormal="75" zoomScalePageLayoutView="0" workbookViewId="0" topLeftCell="A1">
      <selection activeCell="C29" sqref="C29"/>
    </sheetView>
  </sheetViews>
  <sheetFormatPr defaultColWidth="8.8515625" defaultRowHeight="12.75"/>
  <cols>
    <col min="1" max="1" width="36.28125" style="2" customWidth="1"/>
    <col min="2" max="2" width="15.57421875" style="1" customWidth="1"/>
    <col min="3" max="3" width="31.7109375" style="1" customWidth="1"/>
    <col min="4" max="4" width="59.7109375" style="2" customWidth="1"/>
    <col min="5" max="5" width="13.00390625" style="2" customWidth="1"/>
    <col min="6" max="7" width="11.140625" style="2" customWidth="1"/>
    <col min="8" max="8" width="12.28125" style="2" customWidth="1"/>
    <col min="9" max="9" width="15.8515625" style="2" customWidth="1"/>
    <col min="10" max="16384" width="8.8515625" style="2" customWidth="1"/>
  </cols>
  <sheetData>
    <row r="1" spans="1:4" ht="34.5" customHeight="1">
      <c r="A1" s="131" t="s">
        <v>85</v>
      </c>
      <c r="B1" s="131"/>
      <c r="C1" s="131"/>
      <c r="D1" s="131"/>
    </row>
    <row r="4" spans="1:3" ht="15.75">
      <c r="A4" s="5" t="s">
        <v>86</v>
      </c>
      <c r="B4" s="6"/>
      <c r="C4" s="7"/>
    </row>
    <row r="5" ht="15.75">
      <c r="A5" s="3" t="s">
        <v>10</v>
      </c>
    </row>
    <row r="6" spans="1:4" ht="16.5" customHeight="1" thickBot="1">
      <c r="A6" s="132" t="s">
        <v>87</v>
      </c>
      <c r="B6" s="132"/>
      <c r="C6" s="132"/>
      <c r="D6" s="132"/>
    </row>
    <row r="7" spans="1:11" ht="60">
      <c r="A7" s="8" t="s">
        <v>3</v>
      </c>
      <c r="B7" s="14" t="s">
        <v>17</v>
      </c>
      <c r="C7" s="14" t="s">
        <v>77</v>
      </c>
      <c r="D7" s="31" t="s">
        <v>79</v>
      </c>
      <c r="E7" s="14" t="s">
        <v>73</v>
      </c>
      <c r="F7" s="31" t="s">
        <v>74</v>
      </c>
      <c r="G7" s="14" t="s">
        <v>75</v>
      </c>
      <c r="H7" s="31" t="s">
        <v>18</v>
      </c>
      <c r="I7" s="9" t="s">
        <v>88</v>
      </c>
      <c r="J7" s="1"/>
      <c r="K7" s="1"/>
    </row>
    <row r="8" spans="1:11" ht="135">
      <c r="A8" s="38" t="s">
        <v>11</v>
      </c>
      <c r="B8" s="4">
        <v>7</v>
      </c>
      <c r="C8" s="37" t="s">
        <v>94</v>
      </c>
      <c r="D8" s="35" t="s">
        <v>96</v>
      </c>
      <c r="E8" s="18">
        <v>8</v>
      </c>
      <c r="F8" s="4">
        <v>4</v>
      </c>
      <c r="G8" s="4">
        <v>2</v>
      </c>
      <c r="H8" s="20">
        <v>5000</v>
      </c>
      <c r="I8" s="42">
        <f>165503.11</f>
        <v>165503.11</v>
      </c>
      <c r="J8" s="1"/>
      <c r="K8" s="1"/>
    </row>
    <row r="9" spans="1:11" ht="15">
      <c r="A9" s="39" t="s">
        <v>0</v>
      </c>
      <c r="B9" s="4"/>
      <c r="C9" s="37"/>
      <c r="D9" s="35"/>
      <c r="E9" s="18"/>
      <c r="F9" s="4"/>
      <c r="G9" s="4"/>
      <c r="H9" s="20"/>
      <c r="I9" s="42"/>
      <c r="J9" s="1"/>
      <c r="K9" s="1"/>
    </row>
    <row r="10" spans="1:11" ht="135">
      <c r="A10" s="39" t="s">
        <v>1</v>
      </c>
      <c r="B10" s="4">
        <v>1</v>
      </c>
      <c r="C10" s="37" t="s">
        <v>94</v>
      </c>
      <c r="D10" s="35" t="s">
        <v>96</v>
      </c>
      <c r="E10" s="18">
        <v>8</v>
      </c>
      <c r="F10" s="4">
        <v>4</v>
      </c>
      <c r="G10" s="4">
        <v>2</v>
      </c>
      <c r="H10" s="20">
        <v>5000</v>
      </c>
      <c r="I10" s="42">
        <f>11993.44</f>
        <v>11993.44</v>
      </c>
      <c r="J10" s="1"/>
      <c r="K10" s="1"/>
    </row>
    <row r="11" spans="1:11" ht="15">
      <c r="A11" s="39" t="s">
        <v>7</v>
      </c>
      <c r="B11" s="4"/>
      <c r="C11" s="37"/>
      <c r="D11" s="35"/>
      <c r="E11" s="18"/>
      <c r="F11" s="4"/>
      <c r="G11" s="4"/>
      <c r="H11" s="20"/>
      <c r="I11" s="42"/>
      <c r="J11" s="1"/>
      <c r="K11" s="1"/>
    </row>
    <row r="12" spans="1:11" ht="135">
      <c r="A12" s="39" t="s">
        <v>2</v>
      </c>
      <c r="B12" s="4">
        <v>6</v>
      </c>
      <c r="C12" s="37" t="s">
        <v>94</v>
      </c>
      <c r="D12" s="35" t="s">
        <v>96</v>
      </c>
      <c r="E12" s="18">
        <v>8</v>
      </c>
      <c r="F12" s="4">
        <v>4</v>
      </c>
      <c r="G12" s="4">
        <v>2</v>
      </c>
      <c r="H12" s="20">
        <v>5000</v>
      </c>
      <c r="I12" s="42">
        <f>96548.75+3415.74+3997.81+11993.44+1998.91</f>
        <v>117954.65000000001</v>
      </c>
      <c r="J12" s="1"/>
      <c r="K12" s="1"/>
    </row>
    <row r="13" spans="1:11" ht="15">
      <c r="A13" s="40" t="s">
        <v>15</v>
      </c>
      <c r="B13" s="4"/>
      <c r="C13" s="37"/>
      <c r="D13" s="35"/>
      <c r="E13" s="18"/>
      <c r="F13" s="4"/>
      <c r="G13" s="4"/>
      <c r="H13" s="20"/>
      <c r="I13" s="42"/>
      <c r="J13" s="1"/>
      <c r="K13" s="1"/>
    </row>
    <row r="14" spans="1:11" ht="15">
      <c r="A14" s="40" t="s">
        <v>16</v>
      </c>
      <c r="B14" s="4"/>
      <c r="C14" s="37"/>
      <c r="D14" s="35"/>
      <c r="E14" s="18"/>
      <c r="F14" s="4"/>
      <c r="G14" s="4"/>
      <c r="H14" s="20"/>
      <c r="I14" s="42"/>
      <c r="J14" s="1"/>
      <c r="K14" s="1"/>
    </row>
    <row r="15" spans="1:11" ht="135">
      <c r="A15" s="39" t="s">
        <v>12</v>
      </c>
      <c r="B15" s="4">
        <v>6</v>
      </c>
      <c r="C15" s="37" t="s">
        <v>94</v>
      </c>
      <c r="D15" s="35" t="s">
        <v>96</v>
      </c>
      <c r="E15" s="18">
        <v>8</v>
      </c>
      <c r="F15" s="4">
        <v>4</v>
      </c>
      <c r="G15" s="4">
        <v>2</v>
      </c>
      <c r="H15" s="20">
        <v>5000</v>
      </c>
      <c r="I15" s="42">
        <f>203284.86</f>
        <v>203284.86</v>
      </c>
      <c r="J15" s="1"/>
      <c r="K15" s="1"/>
    </row>
    <row r="16" spans="1:11" ht="15">
      <c r="A16" s="39" t="s">
        <v>13</v>
      </c>
      <c r="B16" s="4"/>
      <c r="C16" s="37"/>
      <c r="D16" s="35"/>
      <c r="E16" s="18"/>
      <c r="F16" s="4"/>
      <c r="G16" s="4"/>
      <c r="H16" s="20"/>
      <c r="I16" s="42"/>
      <c r="J16" s="1"/>
      <c r="K16" s="1"/>
    </row>
    <row r="17" spans="1:11" ht="15">
      <c r="A17" s="39" t="s">
        <v>14</v>
      </c>
      <c r="B17" s="4"/>
      <c r="C17" s="37"/>
      <c r="D17" s="35"/>
      <c r="E17" s="18"/>
      <c r="F17" s="4"/>
      <c r="G17" s="4"/>
      <c r="H17" s="20"/>
      <c r="I17" s="42"/>
      <c r="J17" s="1"/>
      <c r="K17" s="1"/>
    </row>
    <row r="18" spans="1:11" ht="135.75" thickBot="1">
      <c r="A18" s="11" t="s">
        <v>97</v>
      </c>
      <c r="B18" s="16">
        <v>1</v>
      </c>
      <c r="C18" s="37" t="s">
        <v>94</v>
      </c>
      <c r="D18" s="35" t="s">
        <v>96</v>
      </c>
      <c r="E18" s="18">
        <v>8</v>
      </c>
      <c r="F18" s="4">
        <v>4</v>
      </c>
      <c r="G18" s="4">
        <v>2</v>
      </c>
      <c r="H18" s="20">
        <v>5000</v>
      </c>
      <c r="I18" s="43">
        <f>14843.63</f>
        <v>14843.63</v>
      </c>
      <c r="J18" s="1"/>
      <c r="K18" s="1"/>
    </row>
    <row r="19" spans="1:9" ht="30.75" thickBot="1">
      <c r="A19" s="13" t="s">
        <v>72</v>
      </c>
      <c r="B19" s="24">
        <v>8</v>
      </c>
      <c r="C19" s="19" t="s">
        <v>24</v>
      </c>
      <c r="D19" s="23" t="s">
        <v>24</v>
      </c>
      <c r="E19" s="19">
        <v>8</v>
      </c>
      <c r="F19" s="23">
        <v>4</v>
      </c>
      <c r="G19" s="23">
        <v>2</v>
      </c>
      <c r="H19" s="24">
        <v>5000</v>
      </c>
      <c r="I19" s="44">
        <f>SUM(I8:I18)</f>
        <v>513579.69</v>
      </c>
    </row>
    <row r="20" ht="30">
      <c r="A20" s="2" t="s">
        <v>78</v>
      </c>
    </row>
    <row r="23" spans="1:3" ht="15.75">
      <c r="A23" s="5" t="s">
        <v>89</v>
      </c>
      <c r="B23" s="6"/>
      <c r="C23" s="7"/>
    </row>
    <row r="24" spans="1:9" ht="15.75" customHeight="1">
      <c r="A24" s="3" t="s">
        <v>8</v>
      </c>
      <c r="E24" s="130"/>
      <c r="F24" s="130"/>
      <c r="G24" s="130"/>
      <c r="H24" s="130"/>
      <c r="I24" s="1"/>
    </row>
    <row r="25" spans="1:6" ht="21" customHeight="1" thickBot="1">
      <c r="A25" s="132" t="s">
        <v>93</v>
      </c>
      <c r="B25" s="132"/>
      <c r="C25" s="132"/>
      <c r="D25" s="132"/>
      <c r="E25" s="132"/>
      <c r="F25" s="132"/>
    </row>
    <row r="26" spans="1:9" ht="60">
      <c r="A26" s="8" t="s">
        <v>6</v>
      </c>
      <c r="B26" s="14" t="s">
        <v>76</v>
      </c>
      <c r="C26" s="14" t="s">
        <v>77</v>
      </c>
      <c r="D26" s="31" t="s">
        <v>80</v>
      </c>
      <c r="E26" s="14" t="s">
        <v>73</v>
      </c>
      <c r="F26" s="31" t="s">
        <v>74</v>
      </c>
      <c r="G26" s="14" t="s">
        <v>75</v>
      </c>
      <c r="H26" s="31" t="s">
        <v>18</v>
      </c>
      <c r="I26" s="9" t="s">
        <v>88</v>
      </c>
    </row>
    <row r="27" spans="1:9" ht="15">
      <c r="A27" s="38" t="s">
        <v>19</v>
      </c>
      <c r="B27" s="4"/>
      <c r="C27" s="18"/>
      <c r="D27" s="4"/>
      <c r="E27" s="18"/>
      <c r="F27" s="4"/>
      <c r="G27" s="4"/>
      <c r="H27" s="20"/>
      <c r="I27" s="42"/>
    </row>
    <row r="28" spans="1:9" ht="135">
      <c r="A28" s="41" t="s">
        <v>95</v>
      </c>
      <c r="B28" s="4">
        <v>5</v>
      </c>
      <c r="C28" s="37" t="s">
        <v>94</v>
      </c>
      <c r="D28" s="35" t="s">
        <v>96</v>
      </c>
      <c r="E28" s="18">
        <v>8</v>
      </c>
      <c r="F28" s="4">
        <v>4</v>
      </c>
      <c r="G28" s="4">
        <v>2</v>
      </c>
      <c r="H28" s="20" t="s">
        <v>114</v>
      </c>
      <c r="I28" s="42">
        <v>1576584.03</v>
      </c>
    </row>
    <row r="29" spans="1:9" ht="135">
      <c r="A29" s="39" t="s">
        <v>20</v>
      </c>
      <c r="B29" s="4">
        <v>4</v>
      </c>
      <c r="C29" s="37" t="s">
        <v>94</v>
      </c>
      <c r="D29" s="35" t="s">
        <v>96</v>
      </c>
      <c r="E29" s="18">
        <v>8</v>
      </c>
      <c r="F29" s="4">
        <v>4</v>
      </c>
      <c r="G29" s="4">
        <v>2</v>
      </c>
      <c r="H29" s="20" t="s">
        <v>114</v>
      </c>
      <c r="I29" s="42">
        <v>1173671.55</v>
      </c>
    </row>
    <row r="30" spans="1:9" ht="15">
      <c r="A30" s="39" t="s">
        <v>21</v>
      </c>
      <c r="B30" s="4"/>
      <c r="C30" s="37"/>
      <c r="D30" s="35"/>
      <c r="E30" s="18"/>
      <c r="F30" s="4"/>
      <c r="G30" s="4"/>
      <c r="H30" s="20"/>
      <c r="I30" s="42"/>
    </row>
    <row r="31" spans="1:9" ht="15">
      <c r="A31" s="40" t="s">
        <v>23</v>
      </c>
      <c r="B31" s="4"/>
      <c r="C31" s="37"/>
      <c r="D31" s="35"/>
      <c r="E31" s="18"/>
      <c r="F31" s="4"/>
      <c r="G31" s="4"/>
      <c r="H31" s="20"/>
      <c r="I31" s="42"/>
    </row>
    <row r="32" spans="1:9" ht="15">
      <c r="A32" s="39" t="s">
        <v>22</v>
      </c>
      <c r="B32" s="4"/>
      <c r="C32" s="37"/>
      <c r="D32" s="35"/>
      <c r="E32" s="18"/>
      <c r="F32" s="4"/>
      <c r="G32" s="4"/>
      <c r="H32" s="20"/>
      <c r="I32" s="42"/>
    </row>
    <row r="33" spans="1:9" ht="15.75" thickBot="1">
      <c r="A33" s="11" t="s">
        <v>113</v>
      </c>
      <c r="B33" s="16"/>
      <c r="C33" s="37"/>
      <c r="D33" s="35"/>
      <c r="E33" s="18"/>
      <c r="F33" s="4"/>
      <c r="G33" s="4"/>
      <c r="H33" s="20"/>
      <c r="I33" s="43"/>
    </row>
    <row r="34" spans="1:9" ht="45.75" thickBot="1">
      <c r="A34" s="13" t="s">
        <v>72</v>
      </c>
      <c r="B34" s="23">
        <v>5</v>
      </c>
      <c r="C34" s="19" t="s">
        <v>24</v>
      </c>
      <c r="D34" s="23" t="s">
        <v>24</v>
      </c>
      <c r="E34" s="19">
        <v>8</v>
      </c>
      <c r="F34" s="23">
        <v>4</v>
      </c>
      <c r="G34" s="23">
        <v>2</v>
      </c>
      <c r="H34" s="24" t="s">
        <v>118</v>
      </c>
      <c r="I34" s="44">
        <v>1576584.03</v>
      </c>
    </row>
    <row r="35" spans="1:9" ht="30">
      <c r="A35" s="2" t="s">
        <v>78</v>
      </c>
      <c r="B35" s="22"/>
      <c r="C35" s="22"/>
      <c r="D35" s="22"/>
      <c r="E35" s="22"/>
      <c r="F35" s="22"/>
      <c r="G35" s="22"/>
      <c r="H35" s="22"/>
      <c r="I35" s="22"/>
    </row>
    <row r="36" spans="4:9" ht="15">
      <c r="D36" s="1"/>
      <c r="E36" s="1"/>
      <c r="F36" s="1"/>
      <c r="G36" s="1"/>
      <c r="H36" s="1"/>
      <c r="I36" s="1"/>
    </row>
    <row r="38" spans="1:5" ht="15.75" thickBot="1">
      <c r="A38" s="128" t="s">
        <v>9</v>
      </c>
      <c r="B38" s="128"/>
      <c r="C38" s="128"/>
      <c r="D38" s="129"/>
      <c r="E38" s="129"/>
    </row>
    <row r="39" spans="1:3" ht="45">
      <c r="A39" s="21" t="s">
        <v>5</v>
      </c>
      <c r="B39" s="14" t="s">
        <v>4</v>
      </c>
      <c r="C39" s="9" t="s">
        <v>88</v>
      </c>
    </row>
    <row r="40" spans="1:3" ht="15.75" thickBot="1">
      <c r="A40" s="17">
        <v>2</v>
      </c>
      <c r="B40" s="15">
        <v>107</v>
      </c>
      <c r="C40" s="27">
        <v>656.35</v>
      </c>
    </row>
  </sheetData>
  <sheetProtection/>
  <mergeCells count="5">
    <mergeCell ref="A38:E38"/>
    <mergeCell ref="E24:H24"/>
    <mergeCell ref="A1:D1"/>
    <mergeCell ref="A6:D6"/>
    <mergeCell ref="A25:F2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landscape" paperSize="9" scale="6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0" zoomScaleNormal="70" zoomScalePageLayoutView="0" workbookViewId="0" topLeftCell="A1">
      <selection activeCell="B24" sqref="B24"/>
    </sheetView>
  </sheetViews>
  <sheetFormatPr defaultColWidth="8.8515625" defaultRowHeight="12.75"/>
  <cols>
    <col min="1" max="1" width="42.28125" style="2" customWidth="1"/>
    <col min="2" max="3" width="12.7109375" style="1" customWidth="1"/>
    <col min="4" max="4" width="15.00390625" style="1" customWidth="1"/>
    <col min="5" max="6" width="12.7109375" style="1" customWidth="1"/>
    <col min="7" max="7" width="14.7109375" style="1" customWidth="1"/>
    <col min="8" max="8" width="12.7109375" style="1" customWidth="1"/>
    <col min="9" max="9" width="14.421875" style="1" customWidth="1"/>
    <col min="10" max="10" width="12.7109375" style="1" customWidth="1"/>
    <col min="11" max="11" width="8.8515625" style="2" customWidth="1"/>
    <col min="12" max="12" width="12.140625" style="2" customWidth="1"/>
    <col min="13" max="16384" width="8.8515625" style="2" customWidth="1"/>
  </cols>
  <sheetData>
    <row r="1" spans="1:10" ht="20.25" customHeight="1">
      <c r="A1" s="5" t="s">
        <v>89</v>
      </c>
      <c r="B1" s="6"/>
      <c r="C1" s="6"/>
      <c r="D1" s="6"/>
      <c r="E1" s="6"/>
      <c r="F1" s="6"/>
      <c r="G1" s="6"/>
      <c r="H1" s="6"/>
      <c r="I1" s="6"/>
      <c r="J1" s="7"/>
    </row>
    <row r="2" spans="1:5" ht="35.25" customHeight="1">
      <c r="A2" s="139" t="s">
        <v>28</v>
      </c>
      <c r="B2" s="139"/>
      <c r="C2" s="139"/>
      <c r="D2" s="139"/>
      <c r="E2" s="139"/>
    </row>
    <row r="3" spans="1:5" ht="36" customHeight="1" thickBot="1">
      <c r="A3" s="128" t="s">
        <v>29</v>
      </c>
      <c r="B3" s="128"/>
      <c r="C3" s="128"/>
      <c r="D3" s="128"/>
      <c r="E3" s="128"/>
    </row>
    <row r="4" spans="1:10" ht="67.5" customHeight="1">
      <c r="A4" s="8" t="s">
        <v>30</v>
      </c>
      <c r="B4" s="133" t="s">
        <v>27</v>
      </c>
      <c r="C4" s="133"/>
      <c r="D4" s="133"/>
      <c r="E4" s="133" t="s">
        <v>31</v>
      </c>
      <c r="F4" s="133"/>
      <c r="G4" s="133"/>
      <c r="H4" s="133" t="s">
        <v>32</v>
      </c>
      <c r="I4" s="133"/>
      <c r="J4" s="134"/>
    </row>
    <row r="5" spans="1:10" ht="39" customHeight="1">
      <c r="A5" s="26" t="s">
        <v>33</v>
      </c>
      <c r="B5" s="4" t="s">
        <v>34</v>
      </c>
      <c r="C5" s="4" t="s">
        <v>35</v>
      </c>
      <c r="D5" s="4" t="s">
        <v>36</v>
      </c>
      <c r="E5" s="4" t="s">
        <v>34</v>
      </c>
      <c r="F5" s="4" t="s">
        <v>35</v>
      </c>
      <c r="G5" s="4" t="s">
        <v>36</v>
      </c>
      <c r="H5" s="4" t="s">
        <v>34</v>
      </c>
      <c r="I5" s="4" t="s">
        <v>35</v>
      </c>
      <c r="J5" s="10" t="s">
        <v>34</v>
      </c>
    </row>
    <row r="6" spans="1:10" ht="12.75" customHeight="1">
      <c r="A6" s="26" t="s">
        <v>37</v>
      </c>
      <c r="B6" s="4">
        <f>12+33</f>
        <v>45</v>
      </c>
      <c r="C6" s="4"/>
      <c r="D6" s="4"/>
      <c r="E6" s="4"/>
      <c r="F6" s="4"/>
      <c r="G6" s="4"/>
      <c r="H6" s="4">
        <v>2</v>
      </c>
      <c r="I6" s="4"/>
      <c r="J6" s="10"/>
    </row>
    <row r="7" spans="1:10" ht="12.75" customHeight="1">
      <c r="A7" s="26" t="s">
        <v>38</v>
      </c>
      <c r="B7" s="4">
        <f>12</f>
        <v>12</v>
      </c>
      <c r="C7" s="4"/>
      <c r="D7" s="4"/>
      <c r="E7" s="4"/>
      <c r="F7" s="4">
        <v>1</v>
      </c>
      <c r="G7" s="4"/>
      <c r="H7" s="4"/>
      <c r="I7" s="4"/>
      <c r="J7" s="10"/>
    </row>
    <row r="8" spans="1:10" ht="12.75" customHeight="1">
      <c r="A8" s="26" t="s">
        <v>39</v>
      </c>
      <c r="B8" s="4"/>
      <c r="C8" s="4"/>
      <c r="D8" s="4"/>
      <c r="E8" s="4"/>
      <c r="F8" s="4"/>
      <c r="G8" s="4"/>
      <c r="H8" s="4"/>
      <c r="I8" s="4"/>
      <c r="J8" s="10"/>
    </row>
    <row r="9" spans="1:10" ht="12.75" customHeight="1" thickBot="1">
      <c r="A9" s="28" t="s">
        <v>40</v>
      </c>
      <c r="B9" s="15"/>
      <c r="C9" s="15"/>
      <c r="D9" s="15"/>
      <c r="E9" s="15"/>
      <c r="F9" s="15"/>
      <c r="G9" s="15"/>
      <c r="H9" s="15"/>
      <c r="I9" s="15"/>
      <c r="J9" s="27">
        <v>1</v>
      </c>
    </row>
    <row r="10" spans="1:2" ht="15.75" thickBot="1">
      <c r="A10" s="29" t="s">
        <v>90</v>
      </c>
      <c r="B10" s="45">
        <f>18288.27+1904.98+1769.09+5306.79+1246.35</f>
        <v>28515.48</v>
      </c>
    </row>
    <row r="13" spans="1:6" ht="45.75" thickBot="1">
      <c r="A13" s="25" t="s">
        <v>41</v>
      </c>
      <c r="D13" s="129" t="s">
        <v>42</v>
      </c>
      <c r="E13" s="129"/>
      <c r="F13" s="129"/>
    </row>
    <row r="14" spans="1:9" ht="30">
      <c r="A14" s="8" t="s">
        <v>43</v>
      </c>
      <c r="B14" s="9" t="s">
        <v>25</v>
      </c>
      <c r="D14" s="135" t="s">
        <v>44</v>
      </c>
      <c r="E14" s="136"/>
      <c r="F14" s="136"/>
      <c r="G14" s="14" t="s">
        <v>45</v>
      </c>
      <c r="H14" s="14" t="s">
        <v>46</v>
      </c>
      <c r="I14" s="9" t="s">
        <v>91</v>
      </c>
    </row>
    <row r="15" spans="1:9" ht="45">
      <c r="A15" s="26" t="s">
        <v>47</v>
      </c>
      <c r="B15" s="10">
        <v>11500</v>
      </c>
      <c r="D15" s="137" t="s">
        <v>48</v>
      </c>
      <c r="E15" s="138"/>
      <c r="F15" s="138"/>
      <c r="G15" s="4">
        <v>1</v>
      </c>
      <c r="H15" s="4" t="s">
        <v>99</v>
      </c>
      <c r="I15" s="10" t="s">
        <v>100</v>
      </c>
    </row>
    <row r="16" spans="1:9" ht="15">
      <c r="A16" s="26" t="s">
        <v>49</v>
      </c>
      <c r="B16" s="10">
        <v>2</v>
      </c>
      <c r="D16" s="137" t="s">
        <v>26</v>
      </c>
      <c r="E16" s="138"/>
      <c r="F16" s="138"/>
      <c r="G16" s="4"/>
      <c r="H16" s="4"/>
      <c r="I16" s="10"/>
    </row>
    <row r="17" spans="1:9" ht="15">
      <c r="A17" s="26" t="s">
        <v>50</v>
      </c>
      <c r="B17" s="10"/>
      <c r="D17" s="137" t="s">
        <v>51</v>
      </c>
      <c r="E17" s="138"/>
      <c r="F17" s="138"/>
      <c r="G17" s="4">
        <v>4</v>
      </c>
      <c r="H17" s="4">
        <v>6860</v>
      </c>
      <c r="I17" s="10" t="s">
        <v>101</v>
      </c>
    </row>
    <row r="18" spans="1:9" ht="30">
      <c r="A18" s="26" t="s">
        <v>52</v>
      </c>
      <c r="B18" s="10"/>
      <c r="D18" s="137" t="s">
        <v>53</v>
      </c>
      <c r="E18" s="138"/>
      <c r="F18" s="138"/>
      <c r="G18" s="4">
        <v>2</v>
      </c>
      <c r="H18" s="18">
        <f>10000+2250+1500+10000</f>
        <v>23750</v>
      </c>
      <c r="I18" s="10" t="s">
        <v>102</v>
      </c>
    </row>
    <row r="19" spans="1:9" ht="15">
      <c r="A19" s="26" t="s">
        <v>54</v>
      </c>
      <c r="B19" s="10">
        <v>2</v>
      </c>
      <c r="D19" s="137" t="s">
        <v>55</v>
      </c>
      <c r="E19" s="138"/>
      <c r="F19" s="138"/>
      <c r="G19" s="4">
        <f>3+4</f>
        <v>7</v>
      </c>
      <c r="H19" s="4">
        <f>1002+2800</f>
        <v>3802</v>
      </c>
      <c r="I19" s="10" t="s">
        <v>103</v>
      </c>
    </row>
    <row r="20" spans="1:9" ht="30">
      <c r="A20" s="26" t="s">
        <v>56</v>
      </c>
      <c r="B20" s="10">
        <v>105</v>
      </c>
      <c r="D20" s="137" t="s">
        <v>57</v>
      </c>
      <c r="E20" s="138"/>
      <c r="F20" s="138"/>
      <c r="G20" s="4">
        <f>6+1</f>
        <v>7</v>
      </c>
      <c r="H20" s="4">
        <f>12000+3000+3000</f>
        <v>18000</v>
      </c>
      <c r="I20" s="10" t="s">
        <v>102</v>
      </c>
    </row>
    <row r="21" spans="1:9" ht="15">
      <c r="A21" s="26" t="s">
        <v>58</v>
      </c>
      <c r="B21" s="10"/>
      <c r="D21" s="137" t="s">
        <v>59</v>
      </c>
      <c r="E21" s="138"/>
      <c r="F21" s="138"/>
      <c r="G21" s="4"/>
      <c r="H21" s="4"/>
      <c r="I21" s="10"/>
    </row>
    <row r="22" spans="1:9" ht="73.5" customHeight="1" thickBot="1">
      <c r="A22" s="26" t="s">
        <v>60</v>
      </c>
      <c r="B22" s="10"/>
      <c r="D22" s="140" t="s">
        <v>104</v>
      </c>
      <c r="E22" s="141"/>
      <c r="F22" s="141"/>
      <c r="G22" s="15">
        <f>4+2+6+1+5+1+2+1+2+4+2+3</f>
        <v>33</v>
      </c>
      <c r="H22" s="15">
        <f>2200+6000+977+1325+85+500+2000+600+10+12+1000+110+50+65+300+3000+30+3000+600+660+1000+35+50+35</f>
        <v>23644</v>
      </c>
      <c r="I22" s="27" t="s">
        <v>103</v>
      </c>
    </row>
    <row r="23" spans="1:7" ht="15.75" thickBot="1">
      <c r="A23" s="26" t="s">
        <v>61</v>
      </c>
      <c r="B23" s="10">
        <v>3</v>
      </c>
      <c r="D23" s="142" t="s">
        <v>90</v>
      </c>
      <c r="E23" s="143"/>
      <c r="F23" s="143"/>
      <c r="G23" s="45">
        <f>1105.65+20597.08+6583.39+68173.29+3068.2</f>
        <v>99527.61</v>
      </c>
    </row>
    <row r="24" spans="1:9" ht="60">
      <c r="A24" s="26" t="s">
        <v>62</v>
      </c>
      <c r="B24" s="10">
        <v>1</v>
      </c>
      <c r="I24" s="1" t="s">
        <v>92</v>
      </c>
    </row>
    <row r="25" spans="1:2" ht="15">
      <c r="A25" s="26" t="s">
        <v>63</v>
      </c>
      <c r="B25" s="10">
        <v>1</v>
      </c>
    </row>
    <row r="26" spans="1:2" ht="15">
      <c r="A26" s="11" t="s">
        <v>64</v>
      </c>
      <c r="B26" s="12">
        <v>11</v>
      </c>
    </row>
    <row r="27" spans="1:2" ht="15">
      <c r="A27" s="11" t="s">
        <v>65</v>
      </c>
      <c r="B27" s="12"/>
    </row>
    <row r="28" spans="1:2" ht="15">
      <c r="A28" s="11" t="s">
        <v>66</v>
      </c>
      <c r="B28" s="12">
        <v>25</v>
      </c>
    </row>
    <row r="29" spans="1:2" ht="30.75" thickBot="1">
      <c r="A29" s="11" t="s">
        <v>98</v>
      </c>
      <c r="B29" s="12">
        <v>2</v>
      </c>
    </row>
    <row r="30" spans="1:2" ht="15.75" thickBot="1">
      <c r="A30" s="13" t="s">
        <v>90</v>
      </c>
      <c r="B30" s="44">
        <f>3554.58+8364.97+1617.86+558.38+31932.32+4380.15+6244.34</f>
        <v>56652.600000000006</v>
      </c>
    </row>
    <row r="31" spans="2:10" ht="15">
      <c r="B31" s="30"/>
      <c r="C31" s="30"/>
      <c r="D31" s="30"/>
      <c r="E31" s="30"/>
      <c r="F31" s="30"/>
      <c r="G31" s="30"/>
      <c r="H31" s="30"/>
      <c r="I31" s="30"/>
      <c r="J31" s="30"/>
    </row>
    <row r="32" spans="2:10" ht="15">
      <c r="B32" s="30"/>
      <c r="C32" s="30"/>
      <c r="D32" s="30"/>
      <c r="E32" s="30"/>
      <c r="F32" s="30"/>
      <c r="G32" s="30"/>
      <c r="H32" s="30"/>
      <c r="I32" s="30"/>
      <c r="J32" s="30"/>
    </row>
    <row r="33" spans="1:2" ht="18" customHeight="1" thickBot="1">
      <c r="A33" s="25" t="s">
        <v>67</v>
      </c>
      <c r="B33" s="2"/>
    </row>
    <row r="34" spans="1:2" ht="44.25" customHeight="1">
      <c r="A34" s="8" t="s">
        <v>68</v>
      </c>
      <c r="B34" s="9" t="s">
        <v>69</v>
      </c>
    </row>
    <row r="35" spans="1:2" ht="15">
      <c r="A35" s="26" t="s">
        <v>81</v>
      </c>
      <c r="B35" s="10">
        <v>900</v>
      </c>
    </row>
    <row r="36" spans="1:2" ht="15">
      <c r="A36" s="26" t="s">
        <v>70</v>
      </c>
      <c r="B36" s="10">
        <v>600</v>
      </c>
    </row>
    <row r="37" spans="1:2" ht="15.75" thickBot="1">
      <c r="A37" s="11" t="s">
        <v>71</v>
      </c>
      <c r="B37" s="12">
        <v>100</v>
      </c>
    </row>
    <row r="38" spans="1:10" ht="15.75" thickBot="1">
      <c r="A38" s="13" t="s">
        <v>90</v>
      </c>
      <c r="B38" s="44">
        <v>16611.97</v>
      </c>
      <c r="C38" s="30"/>
      <c r="D38" s="30"/>
      <c r="E38" s="30"/>
      <c r="F38" s="30"/>
      <c r="G38" s="30"/>
      <c r="H38" s="30"/>
      <c r="I38" s="30"/>
      <c r="J38" s="30"/>
    </row>
    <row r="39" spans="2:10" ht="15">
      <c r="B39" s="30"/>
      <c r="C39" s="30"/>
      <c r="D39" s="30"/>
      <c r="E39" s="30"/>
      <c r="F39" s="30"/>
      <c r="G39" s="30"/>
      <c r="H39" s="30"/>
      <c r="I39" s="30"/>
      <c r="J39" s="30"/>
    </row>
    <row r="40" spans="2:10" ht="15">
      <c r="B40" s="30"/>
      <c r="C40" s="30"/>
      <c r="D40" s="30"/>
      <c r="E40" s="30"/>
      <c r="F40" s="30"/>
      <c r="G40" s="30"/>
      <c r="H40" s="30"/>
      <c r="I40" s="30"/>
      <c r="J40" s="30"/>
    </row>
    <row r="41" spans="2:10" ht="15">
      <c r="B41" s="30"/>
      <c r="C41" s="30"/>
      <c r="D41" s="30"/>
      <c r="E41" s="30"/>
      <c r="F41" s="30"/>
      <c r="G41" s="30"/>
      <c r="H41" s="30"/>
      <c r="I41" s="30"/>
      <c r="J41" s="30"/>
    </row>
    <row r="42" spans="2:10" ht="15">
      <c r="B42" s="30"/>
      <c r="C42" s="30"/>
      <c r="D42" s="30"/>
      <c r="E42" s="30"/>
      <c r="F42" s="30"/>
      <c r="G42" s="30"/>
      <c r="H42" s="30"/>
      <c r="I42" s="30"/>
      <c r="J42" s="30"/>
    </row>
  </sheetData>
  <sheetProtection/>
  <mergeCells count="16">
    <mergeCell ref="A2:E2"/>
    <mergeCell ref="A3:E3"/>
    <mergeCell ref="D16:F16"/>
    <mergeCell ref="D17:F17"/>
    <mergeCell ref="D22:F22"/>
    <mergeCell ref="D23:F23"/>
    <mergeCell ref="D18:F18"/>
    <mergeCell ref="D19:F19"/>
    <mergeCell ref="D20:F20"/>
    <mergeCell ref="D21:F21"/>
    <mergeCell ref="B4:D4"/>
    <mergeCell ref="E4:G4"/>
    <mergeCell ref="H4:J4"/>
    <mergeCell ref="D13:F13"/>
    <mergeCell ref="D14:F14"/>
    <mergeCell ref="D15:F15"/>
  </mergeCells>
  <printOptions/>
  <pageMargins left="0.49" right="0.1968503937007874" top="0.3937007874015748" bottom="0.4" header="0.2362204724409449" footer="0.2362204724409449"/>
  <pageSetup fitToHeight="1" fitToWidth="1" horizontalDpi="600" verticalDpi="600" orientation="landscape" paperSize="9" scale="56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view="pageLayout" zoomScale="75" zoomScaleNormal="75" zoomScalePageLayoutView="75" workbookViewId="0" topLeftCell="A1">
      <selection activeCell="A1" sqref="A1:F1"/>
    </sheetView>
  </sheetViews>
  <sheetFormatPr defaultColWidth="8.8515625" defaultRowHeight="12.75"/>
  <cols>
    <col min="1" max="1" width="36.28125" style="2" customWidth="1"/>
    <col min="2" max="3" width="15.57421875" style="1" customWidth="1"/>
    <col min="4" max="4" width="37.421875" style="1" customWidth="1"/>
    <col min="5" max="5" width="31.7109375" style="1" customWidth="1"/>
    <col min="6" max="6" width="60.8515625" style="2" customWidth="1"/>
    <col min="7" max="7" width="18.140625" style="2" customWidth="1"/>
    <col min="8" max="9" width="12.8515625" style="2" customWidth="1"/>
    <col min="10" max="10" width="11.140625" style="2" customWidth="1"/>
    <col min="11" max="11" width="37.57421875" style="2" customWidth="1"/>
    <col min="12" max="12" width="11.140625" style="2" customWidth="1"/>
    <col min="13" max="13" width="12.28125" style="2" customWidth="1"/>
    <col min="14" max="14" width="33.8515625" style="2" customWidth="1"/>
    <col min="15" max="15" width="15.140625" style="2" bestFit="1" customWidth="1"/>
    <col min="16" max="16" width="15.8515625" style="2" customWidth="1"/>
    <col min="17" max="17" width="25.8515625" style="2" customWidth="1"/>
    <col min="18" max="16384" width="8.8515625" style="2" customWidth="1"/>
  </cols>
  <sheetData>
    <row r="1" spans="1:6" ht="34.5" customHeight="1">
      <c r="A1" s="162" t="s">
        <v>121</v>
      </c>
      <c r="B1" s="162"/>
      <c r="C1" s="162"/>
      <c r="D1" s="162"/>
      <c r="E1" s="162"/>
      <c r="F1" s="162"/>
    </row>
    <row r="4" ht="15.75">
      <c r="A4" s="3" t="s">
        <v>10</v>
      </c>
    </row>
    <row r="5" spans="1:6" ht="16.5" customHeight="1" thickBot="1">
      <c r="A5" s="132" t="s">
        <v>87</v>
      </c>
      <c r="B5" s="132"/>
      <c r="C5" s="132"/>
      <c r="D5" s="132"/>
      <c r="E5" s="132"/>
      <c r="F5" s="132"/>
    </row>
    <row r="6" spans="1:19" ht="60" customHeight="1">
      <c r="A6" s="163" t="s">
        <v>3</v>
      </c>
      <c r="B6" s="144" t="s">
        <v>17</v>
      </c>
      <c r="C6" s="145"/>
      <c r="D6" s="146"/>
      <c r="E6" s="160" t="s">
        <v>77</v>
      </c>
      <c r="F6" s="160" t="s">
        <v>79</v>
      </c>
      <c r="G6" s="156" t="s">
        <v>73</v>
      </c>
      <c r="H6" s="158" t="s">
        <v>74</v>
      </c>
      <c r="I6" s="144" t="s">
        <v>75</v>
      </c>
      <c r="J6" s="145"/>
      <c r="K6" s="146"/>
      <c r="L6" s="144" t="s">
        <v>18</v>
      </c>
      <c r="M6" s="145"/>
      <c r="N6" s="146"/>
      <c r="O6" s="144" t="s">
        <v>88</v>
      </c>
      <c r="P6" s="145"/>
      <c r="Q6" s="146"/>
      <c r="R6" s="1"/>
      <c r="S6" s="1"/>
    </row>
    <row r="7" spans="1:19" ht="30">
      <c r="A7" s="164"/>
      <c r="B7" s="60" t="s">
        <v>106</v>
      </c>
      <c r="C7" s="56" t="s">
        <v>105</v>
      </c>
      <c r="D7" s="61" t="s">
        <v>107</v>
      </c>
      <c r="E7" s="161"/>
      <c r="F7" s="161"/>
      <c r="G7" s="157"/>
      <c r="H7" s="159"/>
      <c r="I7" s="60" t="s">
        <v>106</v>
      </c>
      <c r="J7" s="48" t="s">
        <v>105</v>
      </c>
      <c r="K7" s="61" t="s">
        <v>107</v>
      </c>
      <c r="L7" s="60" t="s">
        <v>106</v>
      </c>
      <c r="M7" s="48" t="s">
        <v>105</v>
      </c>
      <c r="N7" s="61" t="s">
        <v>107</v>
      </c>
      <c r="O7" s="60" t="s">
        <v>106</v>
      </c>
      <c r="P7" s="47" t="s">
        <v>105</v>
      </c>
      <c r="Q7" s="71" t="s">
        <v>107</v>
      </c>
      <c r="R7" s="1"/>
      <c r="S7" s="1"/>
    </row>
    <row r="8" spans="1:19" ht="165">
      <c r="A8" s="38" t="s">
        <v>11</v>
      </c>
      <c r="B8" s="62">
        <v>7</v>
      </c>
      <c r="C8" s="18">
        <v>7</v>
      </c>
      <c r="D8" s="63" t="s">
        <v>108</v>
      </c>
      <c r="E8" s="59" t="s">
        <v>94</v>
      </c>
      <c r="F8" s="35" t="s">
        <v>96</v>
      </c>
      <c r="G8" s="18">
        <v>8</v>
      </c>
      <c r="H8" s="18">
        <v>4</v>
      </c>
      <c r="I8" s="62">
        <v>1</v>
      </c>
      <c r="J8" s="4">
        <v>2</v>
      </c>
      <c r="K8" s="82" t="s">
        <v>110</v>
      </c>
      <c r="L8" s="62">
        <v>1884</v>
      </c>
      <c r="M8" s="20">
        <v>5000</v>
      </c>
      <c r="N8" s="82" t="s">
        <v>112</v>
      </c>
      <c r="O8" s="86">
        <v>396900</v>
      </c>
      <c r="P8" s="68">
        <f>165503.11</f>
        <v>165503.11</v>
      </c>
      <c r="Q8" s="42" t="s">
        <v>154</v>
      </c>
      <c r="R8" s="1"/>
      <c r="S8" s="1"/>
    </row>
    <row r="9" spans="1:19" ht="15">
      <c r="A9" s="39" t="s">
        <v>0</v>
      </c>
      <c r="B9" s="62"/>
      <c r="C9" s="18"/>
      <c r="D9" s="10"/>
      <c r="E9" s="59"/>
      <c r="F9" s="35"/>
      <c r="G9" s="18"/>
      <c r="H9" s="18"/>
      <c r="I9" s="62"/>
      <c r="J9" s="4"/>
      <c r="K9" s="82"/>
      <c r="L9" s="62"/>
      <c r="M9" s="20"/>
      <c r="N9" s="82"/>
      <c r="O9" s="86"/>
      <c r="P9" s="68"/>
      <c r="Q9" s="42"/>
      <c r="R9" s="1"/>
      <c r="S9" s="1"/>
    </row>
    <row r="10" spans="1:19" ht="135">
      <c r="A10" s="39" t="s">
        <v>1</v>
      </c>
      <c r="B10" s="62">
        <v>1</v>
      </c>
      <c r="C10" s="18">
        <v>1</v>
      </c>
      <c r="D10" s="63" t="s">
        <v>108</v>
      </c>
      <c r="E10" s="59" t="s">
        <v>94</v>
      </c>
      <c r="F10" s="35" t="s">
        <v>96</v>
      </c>
      <c r="G10" s="18">
        <v>8</v>
      </c>
      <c r="H10" s="18">
        <v>4</v>
      </c>
      <c r="I10" s="62">
        <v>1</v>
      </c>
      <c r="J10" s="4">
        <v>2</v>
      </c>
      <c r="K10" s="82" t="s">
        <v>109</v>
      </c>
      <c r="L10" s="62">
        <v>1884</v>
      </c>
      <c r="M10" s="20">
        <v>5000</v>
      </c>
      <c r="N10" s="82" t="s">
        <v>109</v>
      </c>
      <c r="O10" s="86">
        <v>11880</v>
      </c>
      <c r="P10" s="68">
        <f>11993.44</f>
        <v>11993.44</v>
      </c>
      <c r="Q10" s="72" t="s">
        <v>108</v>
      </c>
      <c r="R10" s="1"/>
      <c r="S10" s="1"/>
    </row>
    <row r="11" spans="1:19" ht="15">
      <c r="A11" s="39" t="s">
        <v>7</v>
      </c>
      <c r="B11" s="62"/>
      <c r="C11" s="18"/>
      <c r="D11" s="10"/>
      <c r="E11" s="59"/>
      <c r="F11" s="35"/>
      <c r="G11" s="18"/>
      <c r="H11" s="18"/>
      <c r="I11" s="62"/>
      <c r="J11" s="4"/>
      <c r="K11" s="82"/>
      <c r="L11" s="62"/>
      <c r="M11" s="20"/>
      <c r="N11" s="82"/>
      <c r="O11" s="86"/>
      <c r="P11" s="68"/>
      <c r="Q11" s="42"/>
      <c r="R11" s="1"/>
      <c r="S11" s="1"/>
    </row>
    <row r="12" spans="1:19" ht="165">
      <c r="A12" s="39" t="s">
        <v>2</v>
      </c>
      <c r="B12" s="62">
        <v>4</v>
      </c>
      <c r="C12" s="18">
        <v>6</v>
      </c>
      <c r="D12" s="64" t="s">
        <v>153</v>
      </c>
      <c r="E12" s="59" t="s">
        <v>94</v>
      </c>
      <c r="F12" s="35" t="s">
        <v>96</v>
      </c>
      <c r="G12" s="18">
        <v>8</v>
      </c>
      <c r="H12" s="18">
        <v>4</v>
      </c>
      <c r="I12" s="62">
        <v>1</v>
      </c>
      <c r="J12" s="4">
        <v>2</v>
      </c>
      <c r="K12" s="82" t="s">
        <v>109</v>
      </c>
      <c r="L12" s="62">
        <v>1884</v>
      </c>
      <c r="M12" s="20">
        <v>5000</v>
      </c>
      <c r="N12" s="82" t="s">
        <v>109</v>
      </c>
      <c r="O12" s="86">
        <v>287071</v>
      </c>
      <c r="P12" s="68">
        <f>96548.75+3415.74+3997.81+11993.44+1998.91</f>
        <v>117954.65000000001</v>
      </c>
      <c r="Q12" s="42" t="s">
        <v>109</v>
      </c>
      <c r="R12" s="1"/>
      <c r="S12" s="1"/>
    </row>
    <row r="13" spans="1:19" ht="15">
      <c r="A13" s="40" t="s">
        <v>15</v>
      </c>
      <c r="B13" s="62"/>
      <c r="C13" s="18"/>
      <c r="D13" s="10"/>
      <c r="E13" s="59"/>
      <c r="F13" s="35"/>
      <c r="G13" s="18"/>
      <c r="H13" s="18"/>
      <c r="I13" s="62"/>
      <c r="J13" s="4"/>
      <c r="K13" s="82"/>
      <c r="L13" s="62"/>
      <c r="M13" s="20"/>
      <c r="N13" s="82"/>
      <c r="O13" s="86"/>
      <c r="P13" s="68"/>
      <c r="Q13" s="42"/>
      <c r="R13" s="1"/>
      <c r="S13" s="1"/>
    </row>
    <row r="14" spans="1:19" ht="15">
      <c r="A14" s="40" t="s">
        <v>16</v>
      </c>
      <c r="B14" s="62"/>
      <c r="C14" s="18"/>
      <c r="D14" s="10"/>
      <c r="E14" s="59"/>
      <c r="F14" s="35"/>
      <c r="G14" s="18"/>
      <c r="H14" s="18"/>
      <c r="I14" s="62"/>
      <c r="J14" s="4"/>
      <c r="K14" s="82"/>
      <c r="L14" s="62"/>
      <c r="M14" s="20"/>
      <c r="N14" s="82"/>
      <c r="O14" s="86"/>
      <c r="P14" s="68"/>
      <c r="Q14" s="42"/>
      <c r="R14" s="1"/>
      <c r="S14" s="1"/>
    </row>
    <row r="15" spans="1:19" ht="135">
      <c r="A15" s="39" t="s">
        <v>12</v>
      </c>
      <c r="B15" s="62">
        <v>6</v>
      </c>
      <c r="C15" s="18">
        <v>6</v>
      </c>
      <c r="D15" s="63" t="s">
        <v>108</v>
      </c>
      <c r="E15" s="59" t="s">
        <v>94</v>
      </c>
      <c r="F15" s="35" t="s">
        <v>96</v>
      </c>
      <c r="G15" s="18">
        <v>8</v>
      </c>
      <c r="H15" s="18">
        <v>4</v>
      </c>
      <c r="I15" s="62">
        <v>1</v>
      </c>
      <c r="J15" s="4">
        <v>2</v>
      </c>
      <c r="K15" s="82" t="s">
        <v>109</v>
      </c>
      <c r="L15" s="62">
        <v>1884</v>
      </c>
      <c r="M15" s="20">
        <v>5000</v>
      </c>
      <c r="N15" s="82" t="s">
        <v>109</v>
      </c>
      <c r="O15" s="86">
        <v>380105</v>
      </c>
      <c r="P15" s="68">
        <f>203284.86</f>
        <v>203284.86</v>
      </c>
      <c r="Q15" s="42" t="s">
        <v>109</v>
      </c>
      <c r="R15" s="1"/>
      <c r="S15" s="1"/>
    </row>
    <row r="16" spans="1:19" ht="15">
      <c r="A16" s="39" t="s">
        <v>13</v>
      </c>
      <c r="B16" s="62"/>
      <c r="C16" s="18"/>
      <c r="D16" s="10"/>
      <c r="E16" s="59"/>
      <c r="F16" s="35"/>
      <c r="G16" s="18"/>
      <c r="H16" s="18"/>
      <c r="I16" s="62"/>
      <c r="J16" s="4"/>
      <c r="K16" s="82"/>
      <c r="L16" s="62"/>
      <c r="M16" s="20"/>
      <c r="N16" s="82"/>
      <c r="O16" s="86"/>
      <c r="P16" s="68"/>
      <c r="Q16" s="42"/>
      <c r="R16" s="1"/>
      <c r="S16" s="1"/>
    </row>
    <row r="17" spans="1:19" ht="15">
      <c r="A17" s="39" t="s">
        <v>14</v>
      </c>
      <c r="B17" s="62"/>
      <c r="C17" s="18"/>
      <c r="D17" s="10"/>
      <c r="E17" s="59"/>
      <c r="F17" s="35"/>
      <c r="G17" s="18"/>
      <c r="H17" s="18"/>
      <c r="I17" s="62"/>
      <c r="J17" s="4"/>
      <c r="K17" s="82"/>
      <c r="L17" s="62"/>
      <c r="M17" s="20"/>
      <c r="N17" s="82"/>
      <c r="O17" s="86"/>
      <c r="P17" s="68"/>
      <c r="Q17" s="42"/>
      <c r="R17" s="1"/>
      <c r="S17" s="1"/>
    </row>
    <row r="18" spans="1:19" ht="135.75" thickBot="1">
      <c r="A18" s="57" t="s">
        <v>97</v>
      </c>
      <c r="B18" s="65">
        <v>1</v>
      </c>
      <c r="C18" s="55">
        <v>1</v>
      </c>
      <c r="D18" s="63" t="s">
        <v>108</v>
      </c>
      <c r="E18" s="59" t="s">
        <v>94</v>
      </c>
      <c r="F18" s="35" t="s">
        <v>96</v>
      </c>
      <c r="G18" s="18">
        <v>8</v>
      </c>
      <c r="H18" s="18">
        <v>4</v>
      </c>
      <c r="I18" s="62">
        <v>1</v>
      </c>
      <c r="J18" s="4">
        <v>2</v>
      </c>
      <c r="K18" s="82" t="s">
        <v>109</v>
      </c>
      <c r="L18" s="62">
        <v>1884</v>
      </c>
      <c r="M18" s="20">
        <v>5000</v>
      </c>
      <c r="N18" s="82" t="s">
        <v>109</v>
      </c>
      <c r="O18" s="87">
        <v>16795</v>
      </c>
      <c r="P18" s="69">
        <f>14843.63</f>
        <v>14843.63</v>
      </c>
      <c r="Q18" s="73" t="s">
        <v>108</v>
      </c>
      <c r="R18" s="1"/>
      <c r="S18" s="1"/>
    </row>
    <row r="19" spans="1:17" ht="186.75" customHeight="1" thickBot="1">
      <c r="A19" s="58" t="s">
        <v>72</v>
      </c>
      <c r="B19" s="66">
        <v>8</v>
      </c>
      <c r="C19" s="23">
        <v>8</v>
      </c>
      <c r="D19" s="67"/>
      <c r="E19" s="50" t="s">
        <v>24</v>
      </c>
      <c r="F19" s="23" t="s">
        <v>24</v>
      </c>
      <c r="G19" s="19">
        <v>8</v>
      </c>
      <c r="H19" s="19">
        <v>4</v>
      </c>
      <c r="I19" s="66">
        <v>1</v>
      </c>
      <c r="J19" s="23">
        <v>2</v>
      </c>
      <c r="K19" s="83" t="s">
        <v>109</v>
      </c>
      <c r="L19" s="66">
        <v>1884</v>
      </c>
      <c r="M19" s="24">
        <v>5000</v>
      </c>
      <c r="N19" s="83" t="s">
        <v>109</v>
      </c>
      <c r="O19" s="88">
        <v>408780</v>
      </c>
      <c r="P19" s="70">
        <f>SUM(P8:P18)</f>
        <v>513579.69</v>
      </c>
      <c r="Q19" s="44" t="s">
        <v>111</v>
      </c>
    </row>
    <row r="20" ht="30">
      <c r="A20" s="2" t="s">
        <v>78</v>
      </c>
    </row>
    <row r="46" spans="1:17" ht="15.75" customHeight="1">
      <c r="A46" s="3" t="s">
        <v>8</v>
      </c>
      <c r="G46" s="130"/>
      <c r="H46" s="130"/>
      <c r="I46" s="130"/>
      <c r="J46" s="130"/>
      <c r="K46" s="130"/>
      <c r="L46" s="130"/>
      <c r="M46" s="130"/>
      <c r="N46" s="36"/>
      <c r="O46" s="36"/>
      <c r="P46" s="1"/>
      <c r="Q46" s="1"/>
    </row>
    <row r="47" spans="1:8" ht="21" customHeight="1" thickBot="1">
      <c r="A47" s="132" t="s">
        <v>93</v>
      </c>
      <c r="B47" s="132"/>
      <c r="C47" s="132"/>
      <c r="D47" s="132"/>
      <c r="E47" s="132"/>
      <c r="F47" s="132"/>
      <c r="G47" s="132"/>
      <c r="H47" s="132"/>
    </row>
    <row r="48" spans="1:17" ht="15">
      <c r="A48" s="21" t="s">
        <v>6</v>
      </c>
      <c r="B48" s="144" t="s">
        <v>76</v>
      </c>
      <c r="C48" s="145"/>
      <c r="D48" s="146"/>
      <c r="E48" s="160" t="s">
        <v>77</v>
      </c>
      <c r="F48" s="160" t="s">
        <v>79</v>
      </c>
      <c r="G48" s="156" t="s">
        <v>73</v>
      </c>
      <c r="H48" s="158" t="s">
        <v>74</v>
      </c>
      <c r="I48" s="144" t="s">
        <v>75</v>
      </c>
      <c r="J48" s="145"/>
      <c r="K48" s="146"/>
      <c r="L48" s="144" t="s">
        <v>18</v>
      </c>
      <c r="M48" s="145"/>
      <c r="N48" s="146"/>
      <c r="O48" s="145" t="s">
        <v>88</v>
      </c>
      <c r="P48" s="145"/>
      <c r="Q48" s="146"/>
    </row>
    <row r="49" spans="1:17" ht="30">
      <c r="A49" s="46"/>
      <c r="B49" s="60" t="s">
        <v>106</v>
      </c>
      <c r="C49" s="56" t="s">
        <v>105</v>
      </c>
      <c r="D49" s="61" t="s">
        <v>107</v>
      </c>
      <c r="E49" s="161"/>
      <c r="F49" s="161"/>
      <c r="G49" s="157"/>
      <c r="H49" s="159"/>
      <c r="I49" s="60" t="s">
        <v>106</v>
      </c>
      <c r="J49" s="48" t="s">
        <v>105</v>
      </c>
      <c r="K49" s="61" t="s">
        <v>107</v>
      </c>
      <c r="L49" s="81" t="s">
        <v>106</v>
      </c>
      <c r="M49" s="48" t="s">
        <v>105</v>
      </c>
      <c r="N49" s="61" t="s">
        <v>107</v>
      </c>
      <c r="O49" s="48" t="s">
        <v>106</v>
      </c>
      <c r="P49" s="56" t="s">
        <v>105</v>
      </c>
      <c r="Q49" s="74" t="s">
        <v>107</v>
      </c>
    </row>
    <row r="50" spans="1:17" ht="15">
      <c r="A50" s="38" t="s">
        <v>19</v>
      </c>
      <c r="B50" s="62"/>
      <c r="C50" s="18"/>
      <c r="D50" s="10"/>
      <c r="E50" s="49"/>
      <c r="F50" s="4"/>
      <c r="G50" s="18"/>
      <c r="H50" s="18"/>
      <c r="I50" s="62"/>
      <c r="J50" s="20"/>
      <c r="K50" s="82"/>
      <c r="L50" s="62"/>
      <c r="M50" s="20"/>
      <c r="N50" s="82"/>
      <c r="O50" s="49"/>
      <c r="P50" s="78"/>
      <c r="Q50" s="75"/>
    </row>
    <row r="51" spans="1:17" ht="135">
      <c r="A51" s="41" t="s">
        <v>95</v>
      </c>
      <c r="B51" s="62">
        <v>5</v>
      </c>
      <c r="C51" s="4">
        <v>5</v>
      </c>
      <c r="D51" s="63" t="s">
        <v>108</v>
      </c>
      <c r="E51" s="89" t="s">
        <v>94</v>
      </c>
      <c r="F51" s="35" t="s">
        <v>96</v>
      </c>
      <c r="G51" s="4">
        <v>8</v>
      </c>
      <c r="H51" s="18">
        <v>4</v>
      </c>
      <c r="I51" s="62">
        <v>1</v>
      </c>
      <c r="J51" s="4">
        <v>2</v>
      </c>
      <c r="K51" s="10" t="s">
        <v>109</v>
      </c>
      <c r="L51" s="62" t="s">
        <v>114</v>
      </c>
      <c r="M51" s="4" t="s">
        <v>114</v>
      </c>
      <c r="N51" s="63" t="s">
        <v>108</v>
      </c>
      <c r="O51" s="84">
        <v>2285572</v>
      </c>
      <c r="P51" s="78">
        <v>1576584.03</v>
      </c>
      <c r="Q51" s="42" t="s">
        <v>115</v>
      </c>
    </row>
    <row r="52" spans="1:17" ht="135">
      <c r="A52" s="39" t="s">
        <v>20</v>
      </c>
      <c r="B52" s="62">
        <v>4</v>
      </c>
      <c r="C52" s="4">
        <v>4</v>
      </c>
      <c r="D52" s="63" t="s">
        <v>108</v>
      </c>
      <c r="E52" s="89" t="s">
        <v>94</v>
      </c>
      <c r="F52" s="35" t="s">
        <v>96</v>
      </c>
      <c r="G52" s="4">
        <v>8</v>
      </c>
      <c r="H52" s="18">
        <v>4</v>
      </c>
      <c r="I52" s="62">
        <v>1</v>
      </c>
      <c r="J52" s="4">
        <v>2</v>
      </c>
      <c r="K52" s="10" t="s">
        <v>109</v>
      </c>
      <c r="L52" s="62" t="s">
        <v>114</v>
      </c>
      <c r="M52" s="4" t="s">
        <v>114</v>
      </c>
      <c r="N52" s="63" t="s">
        <v>108</v>
      </c>
      <c r="O52" s="84">
        <v>2055246</v>
      </c>
      <c r="P52" s="78">
        <v>1173671.55</v>
      </c>
      <c r="Q52" s="42" t="s">
        <v>116</v>
      </c>
    </row>
    <row r="53" spans="1:17" ht="15">
      <c r="A53" s="39" t="s">
        <v>21</v>
      </c>
      <c r="B53" s="62"/>
      <c r="C53" s="4"/>
      <c r="D53" s="10"/>
      <c r="E53" s="89"/>
      <c r="F53" s="35"/>
      <c r="G53" s="4"/>
      <c r="H53" s="18"/>
      <c r="I53" s="62"/>
      <c r="J53" s="4"/>
      <c r="K53" s="10"/>
      <c r="L53" s="62"/>
      <c r="M53" s="4"/>
      <c r="N53" s="10"/>
      <c r="O53" s="84"/>
      <c r="P53" s="78"/>
      <c r="Q53" s="42"/>
    </row>
    <row r="54" spans="1:17" ht="15">
      <c r="A54" s="40" t="s">
        <v>23</v>
      </c>
      <c r="B54" s="62"/>
      <c r="C54" s="4"/>
      <c r="D54" s="10"/>
      <c r="E54" s="89"/>
      <c r="F54" s="35"/>
      <c r="G54" s="4"/>
      <c r="H54" s="18"/>
      <c r="I54" s="62"/>
      <c r="J54" s="4"/>
      <c r="K54" s="10"/>
      <c r="L54" s="62"/>
      <c r="M54" s="4"/>
      <c r="N54" s="10"/>
      <c r="O54" s="84"/>
      <c r="P54" s="78"/>
      <c r="Q54" s="42"/>
    </row>
    <row r="55" spans="1:17" ht="15">
      <c r="A55" s="39" t="s">
        <v>22</v>
      </c>
      <c r="B55" s="62"/>
      <c r="C55" s="18"/>
      <c r="D55" s="10"/>
      <c r="E55" s="59"/>
      <c r="F55" s="35"/>
      <c r="G55" s="18"/>
      <c r="H55" s="18"/>
      <c r="I55" s="62"/>
      <c r="J55" s="20"/>
      <c r="K55" s="82"/>
      <c r="L55" s="62"/>
      <c r="M55" s="20"/>
      <c r="N55" s="10"/>
      <c r="O55" s="52"/>
      <c r="P55" s="78"/>
      <c r="Q55" s="75"/>
    </row>
    <row r="56" spans="1:17" ht="15.75" thickBot="1">
      <c r="A56" s="57" t="s">
        <v>113</v>
      </c>
      <c r="B56" s="65"/>
      <c r="C56" s="55"/>
      <c r="D56" s="12"/>
      <c r="E56" s="59"/>
      <c r="F56" s="35"/>
      <c r="G56" s="18"/>
      <c r="H56" s="18"/>
      <c r="I56" s="62"/>
      <c r="J56" s="20"/>
      <c r="K56" s="82"/>
      <c r="L56" s="62"/>
      <c r="M56" s="20"/>
      <c r="N56" s="12"/>
      <c r="O56" s="53"/>
      <c r="P56" s="79"/>
      <c r="Q56" s="76"/>
    </row>
    <row r="57" spans="1:17" ht="45.75" thickBot="1">
      <c r="A57" s="58" t="s">
        <v>72</v>
      </c>
      <c r="B57" s="66">
        <v>5</v>
      </c>
      <c r="C57" s="19">
        <v>5</v>
      </c>
      <c r="D57" s="85" t="s">
        <v>108</v>
      </c>
      <c r="E57" s="50" t="s">
        <v>24</v>
      </c>
      <c r="F57" s="23" t="s">
        <v>24</v>
      </c>
      <c r="G57" s="19">
        <v>8</v>
      </c>
      <c r="H57" s="19">
        <v>4</v>
      </c>
      <c r="I57" s="66">
        <v>1</v>
      </c>
      <c r="J57" s="24">
        <v>2</v>
      </c>
      <c r="K57" s="67" t="s">
        <v>109</v>
      </c>
      <c r="L57" s="66" t="s">
        <v>117</v>
      </c>
      <c r="M57" s="66" t="s">
        <v>117</v>
      </c>
      <c r="N57" s="85" t="s">
        <v>108</v>
      </c>
      <c r="O57" s="54">
        <v>2285572</v>
      </c>
      <c r="P57" s="80">
        <v>1576584.03</v>
      </c>
      <c r="Q57" s="77" t="s">
        <v>109</v>
      </c>
    </row>
    <row r="58" spans="1:17" ht="30">
      <c r="A58" s="2" t="s">
        <v>78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6:17" ht="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1" spans="1:7" ht="15.75" thickBot="1">
      <c r="A61" s="129" t="s">
        <v>9</v>
      </c>
      <c r="B61" s="129"/>
      <c r="C61" s="129"/>
      <c r="D61" s="129"/>
      <c r="E61" s="129"/>
      <c r="F61" s="129"/>
      <c r="G61" s="129"/>
    </row>
    <row r="62" spans="1:12" ht="30" customHeight="1">
      <c r="A62" s="144" t="s">
        <v>5</v>
      </c>
      <c r="B62" s="145"/>
      <c r="C62" s="145"/>
      <c r="D62" s="146"/>
      <c r="E62" s="144" t="s">
        <v>4</v>
      </c>
      <c r="F62" s="145"/>
      <c r="G62" s="146"/>
      <c r="H62" s="151" t="s">
        <v>88</v>
      </c>
      <c r="I62" s="133"/>
      <c r="J62" s="133"/>
      <c r="K62" s="133"/>
      <c r="L62" s="134"/>
    </row>
    <row r="63" spans="1:12" ht="30">
      <c r="A63" s="60" t="s">
        <v>106</v>
      </c>
      <c r="B63" s="56" t="s">
        <v>105</v>
      </c>
      <c r="C63" s="147" t="s">
        <v>107</v>
      </c>
      <c r="D63" s="148"/>
      <c r="E63" s="60" t="s">
        <v>106</v>
      </c>
      <c r="F63" s="56" t="s">
        <v>105</v>
      </c>
      <c r="G63" s="61" t="s">
        <v>107</v>
      </c>
      <c r="H63" s="91" t="s">
        <v>106</v>
      </c>
      <c r="I63" s="56" t="s">
        <v>105</v>
      </c>
      <c r="J63" s="152" t="s">
        <v>107</v>
      </c>
      <c r="K63" s="152"/>
      <c r="L63" s="153"/>
    </row>
    <row r="64" spans="1:12" ht="138.75" customHeight="1" thickBot="1">
      <c r="A64" s="90">
        <v>4</v>
      </c>
      <c r="B64" s="15">
        <v>2</v>
      </c>
      <c r="C64" s="149" t="s">
        <v>155</v>
      </c>
      <c r="D64" s="150"/>
      <c r="E64" s="90">
        <v>142</v>
      </c>
      <c r="F64" s="15">
        <v>107</v>
      </c>
      <c r="G64" s="27" t="s">
        <v>119</v>
      </c>
      <c r="H64" s="92">
        <v>13678</v>
      </c>
      <c r="I64" s="15">
        <v>656.35</v>
      </c>
      <c r="J64" s="154" t="s">
        <v>120</v>
      </c>
      <c r="K64" s="154"/>
      <c r="L64" s="155"/>
    </row>
  </sheetData>
  <sheetProtection/>
  <mergeCells count="29">
    <mergeCell ref="A1:F1"/>
    <mergeCell ref="A5:F5"/>
    <mergeCell ref="G46:M46"/>
    <mergeCell ref="A47:H47"/>
    <mergeCell ref="A61:G61"/>
    <mergeCell ref="O48:Q48"/>
    <mergeCell ref="O6:Q6"/>
    <mergeCell ref="A6:A7"/>
    <mergeCell ref="E6:E7"/>
    <mergeCell ref="F6:F7"/>
    <mergeCell ref="G6:G7"/>
    <mergeCell ref="H6:H7"/>
    <mergeCell ref="B6:D6"/>
    <mergeCell ref="I6:K6"/>
    <mergeCell ref="L6:N6"/>
    <mergeCell ref="B48:D48"/>
    <mergeCell ref="E48:E49"/>
    <mergeCell ref="F48:F49"/>
    <mergeCell ref="G48:G49"/>
    <mergeCell ref="H48:H49"/>
    <mergeCell ref="A62:D62"/>
    <mergeCell ref="C63:D63"/>
    <mergeCell ref="C64:D64"/>
    <mergeCell ref="I48:K48"/>
    <mergeCell ref="L48:N48"/>
    <mergeCell ref="E62:G62"/>
    <mergeCell ref="H62:L62"/>
    <mergeCell ref="J63:L63"/>
    <mergeCell ref="J64:L64"/>
  </mergeCells>
  <printOptions/>
  <pageMargins left="0.36" right="0.22" top="0.4724409448818898" bottom="0.4724409448818898" header="0.31496062992125984" footer="0.31496062992125984"/>
  <pageSetup fitToHeight="2" fitToWidth="1" horizontalDpi="600" verticalDpi="600" orientation="landscape" paperSize="9" scale="35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Layout" zoomScale="75" zoomScaleNormal="75" zoomScalePageLayoutView="75" workbookViewId="0" topLeftCell="A46">
      <selection activeCell="A44" sqref="A44:IV44"/>
    </sheetView>
  </sheetViews>
  <sheetFormatPr defaultColWidth="8.8515625" defaultRowHeight="12.75"/>
  <cols>
    <col min="1" max="1" width="42.28125" style="2" customWidth="1"/>
    <col min="2" max="3" width="12.7109375" style="1" customWidth="1"/>
    <col min="4" max="4" width="15.00390625" style="1" customWidth="1"/>
    <col min="5" max="6" width="12.7109375" style="1" customWidth="1"/>
    <col min="7" max="7" width="14.7109375" style="1" customWidth="1"/>
    <col min="8" max="8" width="12.7109375" style="1" customWidth="1"/>
    <col min="9" max="9" width="14.421875" style="1" customWidth="1"/>
    <col min="10" max="10" width="30.28125" style="1" customWidth="1"/>
    <col min="11" max="11" width="8.8515625" style="2" customWidth="1"/>
    <col min="12" max="12" width="12.140625" style="2" customWidth="1"/>
    <col min="13" max="16384" width="8.8515625" style="2" customWidth="1"/>
  </cols>
  <sheetData>
    <row r="1" spans="1:10" ht="34.5" customHeight="1">
      <c r="A1" s="131" t="s">
        <v>122</v>
      </c>
      <c r="B1" s="131"/>
      <c r="C1" s="131"/>
      <c r="D1" s="131"/>
      <c r="E1" s="131"/>
      <c r="F1" s="131"/>
      <c r="G1" s="2"/>
      <c r="H1" s="2"/>
      <c r="I1" s="2"/>
      <c r="J1" s="2"/>
    </row>
    <row r="3" spans="1:4" ht="15.75">
      <c r="A3" s="130" t="s">
        <v>28</v>
      </c>
      <c r="B3" s="130"/>
      <c r="C3" s="130"/>
      <c r="D3" s="130"/>
    </row>
    <row r="4" spans="1:4" ht="36" customHeight="1" thickBot="1">
      <c r="A4" s="129" t="s">
        <v>29</v>
      </c>
      <c r="B4" s="129"/>
      <c r="C4" s="129"/>
      <c r="D4" s="129"/>
    </row>
    <row r="5" spans="1:10" ht="16.5" thickBot="1">
      <c r="A5" s="181" t="s">
        <v>126</v>
      </c>
      <c r="B5" s="182"/>
      <c r="C5" s="182"/>
      <c r="D5" s="182"/>
      <c r="E5" s="182"/>
      <c r="F5" s="182"/>
      <c r="G5" s="182"/>
      <c r="H5" s="182"/>
      <c r="I5" s="182"/>
      <c r="J5" s="183"/>
    </row>
    <row r="6" spans="1:10" ht="67.5" customHeight="1">
      <c r="A6" s="94" t="s">
        <v>30</v>
      </c>
      <c r="B6" s="133" t="s">
        <v>27</v>
      </c>
      <c r="C6" s="133"/>
      <c r="D6" s="133"/>
      <c r="E6" s="133" t="s">
        <v>31</v>
      </c>
      <c r="F6" s="133"/>
      <c r="G6" s="133"/>
      <c r="H6" s="133" t="s">
        <v>32</v>
      </c>
      <c r="I6" s="133"/>
      <c r="J6" s="134"/>
    </row>
    <row r="7" spans="1:10" ht="39" customHeight="1">
      <c r="A7" s="26" t="s">
        <v>33</v>
      </c>
      <c r="B7" s="4" t="s">
        <v>34</v>
      </c>
      <c r="C7" s="4" t="s">
        <v>35</v>
      </c>
      <c r="D7" s="4" t="s">
        <v>36</v>
      </c>
      <c r="E7" s="4" t="s">
        <v>34</v>
      </c>
      <c r="F7" s="4" t="s">
        <v>35</v>
      </c>
      <c r="G7" s="4" t="s">
        <v>36</v>
      </c>
      <c r="H7" s="4" t="s">
        <v>34</v>
      </c>
      <c r="I7" s="4" t="s">
        <v>35</v>
      </c>
      <c r="J7" s="10" t="s">
        <v>34</v>
      </c>
    </row>
    <row r="8" spans="1:10" ht="15">
      <c r="A8" s="26" t="s">
        <v>37</v>
      </c>
      <c r="B8" s="97">
        <v>31</v>
      </c>
      <c r="C8" s="97"/>
      <c r="D8" s="97"/>
      <c r="E8" s="97"/>
      <c r="F8" s="97"/>
      <c r="G8" s="97"/>
      <c r="H8" s="97"/>
      <c r="I8" s="97"/>
      <c r="J8" s="99"/>
    </row>
    <row r="9" spans="1:10" ht="15">
      <c r="A9" s="26" t="s">
        <v>38</v>
      </c>
      <c r="B9" s="97">
        <v>18</v>
      </c>
      <c r="C9" s="97"/>
      <c r="D9" s="97"/>
      <c r="E9" s="97"/>
      <c r="F9" s="97"/>
      <c r="G9" s="97">
        <v>1</v>
      </c>
      <c r="H9" s="97"/>
      <c r="I9" s="97"/>
      <c r="J9" s="99">
        <v>1</v>
      </c>
    </row>
    <row r="10" spans="1:10" ht="15">
      <c r="A10" s="26" t="s">
        <v>39</v>
      </c>
      <c r="B10" s="97"/>
      <c r="C10" s="97" t="s">
        <v>124</v>
      </c>
      <c r="D10" s="97"/>
      <c r="E10" s="97"/>
      <c r="F10" s="97"/>
      <c r="G10" s="97"/>
      <c r="H10" s="97"/>
      <c r="I10" s="97"/>
      <c r="J10" s="99"/>
    </row>
    <row r="11" spans="1:10" ht="15.75" thickBot="1">
      <c r="A11" s="28" t="s">
        <v>40</v>
      </c>
      <c r="B11" s="100"/>
      <c r="C11" s="100"/>
      <c r="D11" s="100"/>
      <c r="E11" s="100"/>
      <c r="F11" s="100"/>
      <c r="G11" s="100"/>
      <c r="H11" s="100"/>
      <c r="I11" s="100"/>
      <c r="J11" s="101"/>
    </row>
    <row r="12" spans="1:10" ht="15.75" thickBot="1">
      <c r="A12" s="29" t="s">
        <v>90</v>
      </c>
      <c r="B12" s="95">
        <v>28954</v>
      </c>
      <c r="C12" s="96"/>
      <c r="D12" s="96"/>
      <c r="E12" s="96"/>
      <c r="F12" s="96"/>
      <c r="G12" s="96"/>
      <c r="H12" s="96"/>
      <c r="I12" s="96"/>
      <c r="J12" s="96"/>
    </row>
    <row r="13" spans="1:10" ht="16.5" thickBot="1">
      <c r="A13" s="181" t="s">
        <v>123</v>
      </c>
      <c r="B13" s="182"/>
      <c r="C13" s="182"/>
      <c r="D13" s="182"/>
      <c r="E13" s="182"/>
      <c r="F13" s="182"/>
      <c r="G13" s="182"/>
      <c r="H13" s="182"/>
      <c r="I13" s="182"/>
      <c r="J13" s="183"/>
    </row>
    <row r="14" spans="1:10" ht="67.5" customHeight="1">
      <c r="A14" s="94" t="s">
        <v>30</v>
      </c>
      <c r="B14" s="133" t="s">
        <v>27</v>
      </c>
      <c r="C14" s="133"/>
      <c r="D14" s="133"/>
      <c r="E14" s="133" t="s">
        <v>31</v>
      </c>
      <c r="F14" s="133"/>
      <c r="G14" s="133"/>
      <c r="H14" s="133" t="s">
        <v>32</v>
      </c>
      <c r="I14" s="133"/>
      <c r="J14" s="134"/>
    </row>
    <row r="15" spans="1:10" ht="39" customHeight="1">
      <c r="A15" s="26" t="s">
        <v>33</v>
      </c>
      <c r="B15" s="4" t="s">
        <v>34</v>
      </c>
      <c r="C15" s="4" t="s">
        <v>35</v>
      </c>
      <c r="D15" s="4" t="s">
        <v>36</v>
      </c>
      <c r="E15" s="4" t="s">
        <v>34</v>
      </c>
      <c r="F15" s="4" t="s">
        <v>35</v>
      </c>
      <c r="G15" s="4" t="s">
        <v>36</v>
      </c>
      <c r="H15" s="4" t="s">
        <v>34</v>
      </c>
      <c r="I15" s="4" t="s">
        <v>35</v>
      </c>
      <c r="J15" s="10" t="s">
        <v>34</v>
      </c>
    </row>
    <row r="16" spans="1:10" ht="15">
      <c r="A16" s="26" t="s">
        <v>37</v>
      </c>
      <c r="B16" s="4">
        <f>12+33</f>
        <v>45</v>
      </c>
      <c r="C16" s="4"/>
      <c r="D16" s="4"/>
      <c r="E16" s="4"/>
      <c r="F16" s="4"/>
      <c r="G16" s="4"/>
      <c r="H16" s="4">
        <v>2</v>
      </c>
      <c r="I16" s="4"/>
      <c r="J16" s="10"/>
    </row>
    <row r="17" spans="1:10" ht="15">
      <c r="A17" s="26" t="s">
        <v>38</v>
      </c>
      <c r="B17" s="4">
        <f>12</f>
        <v>12</v>
      </c>
      <c r="C17" s="4"/>
      <c r="D17" s="4"/>
      <c r="E17" s="4"/>
      <c r="F17" s="4">
        <v>1</v>
      </c>
      <c r="G17" s="4"/>
      <c r="H17" s="4"/>
      <c r="I17" s="4"/>
      <c r="J17" s="10"/>
    </row>
    <row r="18" spans="1:10" ht="15">
      <c r="A18" s="26" t="s">
        <v>39</v>
      </c>
      <c r="B18" s="4"/>
      <c r="C18" s="4"/>
      <c r="D18" s="4"/>
      <c r="E18" s="4"/>
      <c r="F18" s="4"/>
      <c r="G18" s="4"/>
      <c r="H18" s="4"/>
      <c r="I18" s="4"/>
      <c r="J18" s="10"/>
    </row>
    <row r="19" spans="1:10" ht="15.75" thickBot="1">
      <c r="A19" s="28" t="s">
        <v>40</v>
      </c>
      <c r="B19" s="15"/>
      <c r="C19" s="15"/>
      <c r="D19" s="15"/>
      <c r="E19" s="15"/>
      <c r="F19" s="15"/>
      <c r="G19" s="15"/>
      <c r="H19" s="15"/>
      <c r="I19" s="15"/>
      <c r="J19" s="27">
        <v>1</v>
      </c>
    </row>
    <row r="20" spans="1:2" ht="15.75" thickBot="1">
      <c r="A20" s="29" t="s">
        <v>90</v>
      </c>
      <c r="B20" s="45">
        <f>18288.27+1904.98+1769.09+5306.79+1246.35</f>
        <v>28515.48</v>
      </c>
    </row>
    <row r="21" spans="1:10" ht="128.25" customHeight="1" thickBot="1">
      <c r="A21" s="13" t="s">
        <v>125</v>
      </c>
      <c r="B21" s="165" t="s">
        <v>146</v>
      </c>
      <c r="C21" s="166"/>
      <c r="D21" s="167"/>
      <c r="E21" s="168" t="s">
        <v>145</v>
      </c>
      <c r="F21" s="169"/>
      <c r="G21" s="170"/>
      <c r="H21" s="168" t="s">
        <v>144</v>
      </c>
      <c r="I21" s="169"/>
      <c r="J21" s="171"/>
    </row>
    <row r="22" ht="15">
      <c r="B22" s="93"/>
    </row>
    <row r="24" spans="1:10" ht="45.75" thickBot="1">
      <c r="A24" s="25" t="s">
        <v>41</v>
      </c>
      <c r="E24" s="2"/>
      <c r="F24" s="2"/>
      <c r="G24" s="2"/>
      <c r="H24" s="2"/>
      <c r="I24" s="2"/>
      <c r="J24" s="2"/>
    </row>
    <row r="25" spans="1:10" ht="15">
      <c r="A25" s="187" t="s">
        <v>43</v>
      </c>
      <c r="B25" s="133" t="s">
        <v>25</v>
      </c>
      <c r="C25" s="133"/>
      <c r="D25" s="133"/>
      <c r="E25" s="133"/>
      <c r="F25" s="133"/>
      <c r="G25" s="133"/>
      <c r="H25" s="133"/>
      <c r="I25" s="133"/>
      <c r="J25" s="134"/>
    </row>
    <row r="26" spans="1:10" ht="30.75" thickBot="1">
      <c r="A26" s="188"/>
      <c r="B26" s="112" t="s">
        <v>106</v>
      </c>
      <c r="C26" s="112" t="s">
        <v>105</v>
      </c>
      <c r="D26" s="172" t="s">
        <v>107</v>
      </c>
      <c r="E26" s="172"/>
      <c r="F26" s="172"/>
      <c r="G26" s="172"/>
      <c r="H26" s="172"/>
      <c r="I26" s="172"/>
      <c r="J26" s="173"/>
    </row>
    <row r="27" spans="1:10" ht="30">
      <c r="A27" s="110" t="s">
        <v>47</v>
      </c>
      <c r="B27" s="107" t="s">
        <v>127</v>
      </c>
      <c r="C27" s="111">
        <v>11500</v>
      </c>
      <c r="D27" s="174" t="s">
        <v>147</v>
      </c>
      <c r="E27" s="174"/>
      <c r="F27" s="174"/>
      <c r="G27" s="174"/>
      <c r="H27" s="174"/>
      <c r="I27" s="174"/>
      <c r="J27" s="175"/>
    </row>
    <row r="28" spans="1:10" ht="45" customHeight="1">
      <c r="A28" s="26" t="s">
        <v>49</v>
      </c>
      <c r="B28" s="107">
        <v>20</v>
      </c>
      <c r="C28" s="108">
        <v>2</v>
      </c>
      <c r="D28" s="138" t="s">
        <v>148</v>
      </c>
      <c r="E28" s="138"/>
      <c r="F28" s="138"/>
      <c r="G28" s="138"/>
      <c r="H28" s="138"/>
      <c r="I28" s="138"/>
      <c r="J28" s="176"/>
    </row>
    <row r="29" spans="1:10" ht="15">
      <c r="A29" s="26" t="s">
        <v>50</v>
      </c>
      <c r="B29" s="97">
        <v>6</v>
      </c>
      <c r="C29" s="20"/>
      <c r="D29" s="138" t="s">
        <v>109</v>
      </c>
      <c r="E29" s="138"/>
      <c r="F29" s="138"/>
      <c r="G29" s="138"/>
      <c r="H29" s="138"/>
      <c r="I29" s="138"/>
      <c r="J29" s="176"/>
    </row>
    <row r="30" spans="1:10" ht="15">
      <c r="A30" s="26" t="s">
        <v>52</v>
      </c>
      <c r="B30" s="97">
        <v>11</v>
      </c>
      <c r="C30" s="20"/>
      <c r="D30" s="138" t="s">
        <v>109</v>
      </c>
      <c r="E30" s="138"/>
      <c r="F30" s="138"/>
      <c r="G30" s="138"/>
      <c r="H30" s="138"/>
      <c r="I30" s="138"/>
      <c r="J30" s="176"/>
    </row>
    <row r="31" spans="1:10" ht="15">
      <c r="A31" s="26" t="s">
        <v>54</v>
      </c>
      <c r="B31" s="97">
        <v>3</v>
      </c>
      <c r="C31" s="20">
        <v>2</v>
      </c>
      <c r="D31" s="138" t="s">
        <v>109</v>
      </c>
      <c r="E31" s="138"/>
      <c r="F31" s="138"/>
      <c r="G31" s="138"/>
      <c r="H31" s="138"/>
      <c r="I31" s="138"/>
      <c r="J31" s="176"/>
    </row>
    <row r="32" spans="1:10" ht="15">
      <c r="A32" s="26" t="s">
        <v>56</v>
      </c>
      <c r="B32" s="97">
        <v>12</v>
      </c>
      <c r="C32" s="20">
        <v>105</v>
      </c>
      <c r="D32" s="138" t="s">
        <v>141</v>
      </c>
      <c r="E32" s="138"/>
      <c r="F32" s="138"/>
      <c r="G32" s="138"/>
      <c r="H32" s="138"/>
      <c r="I32" s="138"/>
      <c r="J32" s="176"/>
    </row>
    <row r="33" spans="1:10" ht="15">
      <c r="A33" s="26" t="s">
        <v>58</v>
      </c>
      <c r="B33" s="97"/>
      <c r="C33" s="20"/>
      <c r="D33" s="138"/>
      <c r="E33" s="138"/>
      <c r="F33" s="138"/>
      <c r="G33" s="138"/>
      <c r="H33" s="138"/>
      <c r="I33" s="138"/>
      <c r="J33" s="176"/>
    </row>
    <row r="34" spans="1:10" ht="15">
      <c r="A34" s="26" t="s">
        <v>60</v>
      </c>
      <c r="B34" s="97"/>
      <c r="C34" s="20"/>
      <c r="D34" s="138"/>
      <c r="E34" s="138"/>
      <c r="F34" s="138"/>
      <c r="G34" s="138"/>
      <c r="H34" s="138"/>
      <c r="I34" s="138"/>
      <c r="J34" s="176"/>
    </row>
    <row r="35" spans="1:10" ht="42.75" customHeight="1">
      <c r="A35" s="26" t="s">
        <v>61</v>
      </c>
      <c r="B35" s="97">
        <v>1</v>
      </c>
      <c r="C35" s="20">
        <v>3</v>
      </c>
      <c r="D35" s="138" t="s">
        <v>149</v>
      </c>
      <c r="E35" s="138"/>
      <c r="F35" s="138"/>
      <c r="G35" s="138"/>
      <c r="H35" s="138"/>
      <c r="I35" s="138"/>
      <c r="J35" s="176"/>
    </row>
    <row r="36" spans="1:10" ht="15">
      <c r="A36" s="26" t="s">
        <v>62</v>
      </c>
      <c r="B36" s="97">
        <v>1</v>
      </c>
      <c r="C36" s="20">
        <v>1</v>
      </c>
      <c r="D36" s="193" t="s">
        <v>108</v>
      </c>
      <c r="E36" s="138"/>
      <c r="F36" s="138"/>
      <c r="G36" s="138"/>
      <c r="H36" s="138"/>
      <c r="I36" s="138"/>
      <c r="J36" s="176"/>
    </row>
    <row r="37" spans="1:10" ht="15">
      <c r="A37" s="26" t="s">
        <v>63</v>
      </c>
      <c r="B37" s="97">
        <v>1</v>
      </c>
      <c r="C37" s="20">
        <v>1</v>
      </c>
      <c r="D37" s="193" t="s">
        <v>108</v>
      </c>
      <c r="E37" s="138"/>
      <c r="F37" s="138"/>
      <c r="G37" s="138"/>
      <c r="H37" s="138"/>
      <c r="I37" s="138"/>
      <c r="J37" s="176"/>
    </row>
    <row r="38" spans="1:10" ht="32.25" customHeight="1">
      <c r="A38" s="11" t="s">
        <v>64</v>
      </c>
      <c r="B38" s="97">
        <v>6</v>
      </c>
      <c r="C38" s="103">
        <v>11</v>
      </c>
      <c r="D38" s="138" t="s">
        <v>150</v>
      </c>
      <c r="E38" s="138"/>
      <c r="F38" s="138"/>
      <c r="G38" s="138"/>
      <c r="H38" s="138"/>
      <c r="I38" s="138"/>
      <c r="J38" s="176"/>
    </row>
    <row r="39" spans="1:10" ht="15">
      <c r="A39" s="11" t="s">
        <v>65</v>
      </c>
      <c r="B39" s="97" t="s">
        <v>108</v>
      </c>
      <c r="C39" s="103"/>
      <c r="D39" s="138"/>
      <c r="E39" s="138"/>
      <c r="F39" s="138"/>
      <c r="G39" s="138"/>
      <c r="H39" s="138"/>
      <c r="I39" s="138"/>
      <c r="J39" s="176"/>
    </row>
    <row r="40" spans="1:10" ht="45.75" customHeight="1">
      <c r="A40" s="11" t="s">
        <v>66</v>
      </c>
      <c r="B40" s="97">
        <v>30</v>
      </c>
      <c r="C40" s="103">
        <v>25</v>
      </c>
      <c r="D40" s="138" t="s">
        <v>142</v>
      </c>
      <c r="E40" s="138"/>
      <c r="F40" s="138"/>
      <c r="G40" s="138"/>
      <c r="H40" s="138"/>
      <c r="I40" s="138"/>
      <c r="J40" s="176"/>
    </row>
    <row r="41" spans="1:10" ht="123" customHeight="1" thickBot="1">
      <c r="A41" s="11" t="s">
        <v>143</v>
      </c>
      <c r="B41" s="98">
        <v>1</v>
      </c>
      <c r="C41" s="103">
        <v>2</v>
      </c>
      <c r="D41" s="206" t="s">
        <v>151</v>
      </c>
      <c r="E41" s="207"/>
      <c r="F41" s="207"/>
      <c r="G41" s="207"/>
      <c r="H41" s="207"/>
      <c r="I41" s="207"/>
      <c r="J41" s="208"/>
    </row>
    <row r="42" spans="1:10" ht="15.75" thickBot="1">
      <c r="A42" s="13" t="s">
        <v>90</v>
      </c>
      <c r="B42" s="106">
        <v>67898</v>
      </c>
      <c r="C42" s="104">
        <f>3554.58+8364.97+1617.86+558.38+31932.32+4380.15+6244.34</f>
        <v>56652.600000000006</v>
      </c>
      <c r="D42" s="209" t="s">
        <v>108</v>
      </c>
      <c r="E42" s="210"/>
      <c r="F42" s="210"/>
      <c r="G42" s="210"/>
      <c r="H42" s="210"/>
      <c r="I42" s="210"/>
      <c r="J42" s="211"/>
    </row>
    <row r="43" spans="2:10" ht="15">
      <c r="B43" s="30"/>
      <c r="C43" s="30"/>
      <c r="D43" s="30"/>
      <c r="E43" s="30"/>
      <c r="F43" s="30"/>
      <c r="G43" s="30"/>
      <c r="H43" s="30"/>
      <c r="I43" s="30"/>
      <c r="J43" s="30"/>
    </row>
    <row r="44" spans="2:10" ht="15">
      <c r="B44" s="30"/>
      <c r="C44" s="30"/>
      <c r="D44" s="30"/>
      <c r="E44" s="30"/>
      <c r="F44" s="30"/>
      <c r="G44" s="30"/>
      <c r="H44" s="30"/>
      <c r="I44" s="30"/>
      <c r="J44" s="30"/>
    </row>
    <row r="45" spans="2:10" ht="15">
      <c r="B45" s="30"/>
      <c r="C45" s="30"/>
      <c r="D45" s="30"/>
      <c r="E45" s="30"/>
      <c r="F45" s="30"/>
      <c r="G45" s="30"/>
      <c r="H45" s="30"/>
      <c r="I45" s="30"/>
      <c r="J45" s="30"/>
    </row>
    <row r="46" spans="2:10" ht="15">
      <c r="B46" s="30"/>
      <c r="C46" s="30"/>
      <c r="D46" s="30"/>
      <c r="E46" s="30"/>
      <c r="F46" s="30"/>
      <c r="G46" s="30"/>
      <c r="H46" s="30"/>
      <c r="I46" s="30"/>
      <c r="J46" s="30"/>
    </row>
    <row r="47" spans="2:10" ht="15"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5.75" thickBot="1">
      <c r="A48" s="128" t="s">
        <v>42</v>
      </c>
      <c r="B48" s="128"/>
      <c r="C48" s="128"/>
      <c r="G48" s="30"/>
      <c r="H48" s="30"/>
      <c r="I48" s="30"/>
      <c r="J48" s="30"/>
    </row>
    <row r="49" spans="1:10" ht="30.75" customHeight="1" thickBot="1">
      <c r="A49" s="163" t="s">
        <v>44</v>
      </c>
      <c r="B49" s="189" t="s">
        <v>106</v>
      </c>
      <c r="C49" s="190"/>
      <c r="D49" s="191"/>
      <c r="E49" s="189" t="s">
        <v>128</v>
      </c>
      <c r="F49" s="190"/>
      <c r="G49" s="191"/>
      <c r="H49" s="163" t="s">
        <v>107</v>
      </c>
      <c r="I49" s="158"/>
      <c r="J49" s="180"/>
    </row>
    <row r="50" spans="1:10" ht="30">
      <c r="A50" s="164"/>
      <c r="B50" s="113" t="s">
        <v>45</v>
      </c>
      <c r="C50" s="51" t="s">
        <v>46</v>
      </c>
      <c r="D50" s="116" t="s">
        <v>91</v>
      </c>
      <c r="E50" s="94" t="s">
        <v>45</v>
      </c>
      <c r="F50" s="14" t="s">
        <v>46</v>
      </c>
      <c r="G50" s="9" t="s">
        <v>91</v>
      </c>
      <c r="H50" s="164"/>
      <c r="I50" s="159"/>
      <c r="J50" s="192"/>
    </row>
    <row r="51" spans="1:10" ht="45">
      <c r="A51" s="114" t="s">
        <v>48</v>
      </c>
      <c r="B51" s="117">
        <v>1</v>
      </c>
      <c r="C51" s="97">
        <v>50</v>
      </c>
      <c r="D51" s="99" t="s">
        <v>100</v>
      </c>
      <c r="E51" s="62">
        <v>1</v>
      </c>
      <c r="F51" s="4" t="s">
        <v>99</v>
      </c>
      <c r="G51" s="10" t="s">
        <v>100</v>
      </c>
      <c r="H51" s="184" t="s">
        <v>135</v>
      </c>
      <c r="I51" s="185"/>
      <c r="J51" s="186"/>
    </row>
    <row r="52" spans="1:10" ht="15">
      <c r="A52" s="114" t="s">
        <v>26</v>
      </c>
      <c r="B52" s="117"/>
      <c r="C52" s="97"/>
      <c r="D52" s="99"/>
      <c r="E52" s="62"/>
      <c r="F52" s="4"/>
      <c r="G52" s="10"/>
      <c r="H52" s="184"/>
      <c r="I52" s="185"/>
      <c r="J52" s="186"/>
    </row>
    <row r="53" spans="1:10" ht="15">
      <c r="A53" s="114" t="s">
        <v>51</v>
      </c>
      <c r="B53" s="117">
        <v>3</v>
      </c>
      <c r="C53" s="105">
        <v>7000</v>
      </c>
      <c r="D53" s="99" t="s">
        <v>103</v>
      </c>
      <c r="E53" s="62">
        <v>4</v>
      </c>
      <c r="F53" s="4">
        <v>6860</v>
      </c>
      <c r="G53" s="10" t="s">
        <v>101</v>
      </c>
      <c r="H53" s="184" t="s">
        <v>108</v>
      </c>
      <c r="I53" s="185"/>
      <c r="J53" s="186"/>
    </row>
    <row r="54" spans="1:10" ht="76.5" customHeight="1">
      <c r="A54" s="114" t="s">
        <v>53</v>
      </c>
      <c r="B54" s="117">
        <v>2</v>
      </c>
      <c r="C54" s="105">
        <v>15500</v>
      </c>
      <c r="D54" s="99" t="s">
        <v>129</v>
      </c>
      <c r="E54" s="62">
        <v>2</v>
      </c>
      <c r="F54" s="18">
        <f>10000+2250+1500+10000</f>
        <v>23750</v>
      </c>
      <c r="G54" s="10" t="s">
        <v>102</v>
      </c>
      <c r="H54" s="184" t="s">
        <v>139</v>
      </c>
      <c r="I54" s="185"/>
      <c r="J54" s="186"/>
    </row>
    <row r="55" spans="1:10" ht="52.5" customHeight="1">
      <c r="A55" s="114" t="s">
        <v>55</v>
      </c>
      <c r="B55" s="117">
        <v>7</v>
      </c>
      <c r="C55" s="105">
        <v>1006</v>
      </c>
      <c r="D55" s="99" t="s">
        <v>103</v>
      </c>
      <c r="E55" s="62">
        <f>3+4</f>
        <v>7</v>
      </c>
      <c r="F55" s="4">
        <f>1002+2800</f>
        <v>3802</v>
      </c>
      <c r="G55" s="10" t="s">
        <v>103</v>
      </c>
      <c r="H55" s="184" t="s">
        <v>137</v>
      </c>
      <c r="I55" s="185"/>
      <c r="J55" s="186"/>
    </row>
    <row r="56" spans="1:10" ht="61.5" customHeight="1">
      <c r="A56" s="114" t="s">
        <v>57</v>
      </c>
      <c r="B56" s="117">
        <v>2</v>
      </c>
      <c r="C56" s="105">
        <v>16500</v>
      </c>
      <c r="D56" s="99" t="s">
        <v>129</v>
      </c>
      <c r="E56" s="62">
        <f>6+1</f>
        <v>7</v>
      </c>
      <c r="F56" s="4">
        <f>12000+3000+3000</f>
        <v>18000</v>
      </c>
      <c r="G56" s="10" t="s">
        <v>102</v>
      </c>
      <c r="H56" s="184" t="s">
        <v>136</v>
      </c>
      <c r="I56" s="185"/>
      <c r="J56" s="186"/>
    </row>
    <row r="57" spans="1:10" ht="81.75" customHeight="1">
      <c r="A57" s="114" t="s">
        <v>59</v>
      </c>
      <c r="B57" s="117">
        <v>20</v>
      </c>
      <c r="C57" s="105">
        <v>60000</v>
      </c>
      <c r="D57" s="99" t="s">
        <v>103</v>
      </c>
      <c r="E57" s="62"/>
      <c r="F57" s="4"/>
      <c r="G57" s="10"/>
      <c r="H57" s="184" t="s">
        <v>152</v>
      </c>
      <c r="I57" s="185"/>
      <c r="J57" s="186"/>
    </row>
    <row r="58" spans="1:10" ht="121.5" customHeight="1" thickBot="1">
      <c r="A58" s="115" t="s">
        <v>104</v>
      </c>
      <c r="B58" s="118">
        <v>16</v>
      </c>
      <c r="C58" s="119">
        <v>3000</v>
      </c>
      <c r="D58" s="120" t="s">
        <v>103</v>
      </c>
      <c r="E58" s="90">
        <f>4+2+6+1+5+1+2+1+2+4+2+3</f>
        <v>33</v>
      </c>
      <c r="F58" s="15">
        <f>2200+6000+977+1325+85+500+2000+600+10+12+1000+110+50+65+300+3000+30+3000+600+660+1000+35+50+35</f>
        <v>23644</v>
      </c>
      <c r="G58" s="27" t="s">
        <v>103</v>
      </c>
      <c r="H58" s="212" t="s">
        <v>138</v>
      </c>
      <c r="I58" s="213"/>
      <c r="J58" s="214"/>
    </row>
    <row r="59" spans="1:10" ht="99" customHeight="1" thickBot="1">
      <c r="A59" s="58" t="s">
        <v>90</v>
      </c>
      <c r="B59" s="121">
        <v>40547</v>
      </c>
      <c r="C59" s="122"/>
      <c r="D59" s="122"/>
      <c r="E59" s="124">
        <f>1105.65+20597.08+6583.39+68173.29+3068.2</f>
        <v>99527.61</v>
      </c>
      <c r="H59" s="177" t="s">
        <v>140</v>
      </c>
      <c r="I59" s="178"/>
      <c r="J59" s="179"/>
    </row>
    <row r="60" spans="1:10" ht="15">
      <c r="A60" s="1"/>
      <c r="G60" s="30"/>
      <c r="H60" s="30"/>
      <c r="I60" s="30"/>
      <c r="J60" s="30"/>
    </row>
    <row r="61" spans="1:10" ht="15">
      <c r="A61" s="1"/>
      <c r="G61" s="30"/>
      <c r="H61" s="30"/>
      <c r="I61" s="30"/>
      <c r="J61" s="30"/>
    </row>
    <row r="62" spans="2:10" ht="15">
      <c r="B62" s="30"/>
      <c r="C62" s="30"/>
      <c r="D62" s="30"/>
      <c r="E62" s="30"/>
      <c r="F62" s="30"/>
      <c r="G62" s="30"/>
      <c r="H62" s="30"/>
      <c r="I62" s="30"/>
      <c r="J62" s="30"/>
    </row>
    <row r="63" spans="1:2" ht="18" customHeight="1" thickBot="1">
      <c r="A63" s="25" t="s">
        <v>67</v>
      </c>
      <c r="B63" s="2"/>
    </row>
    <row r="64" spans="1:10" ht="15">
      <c r="A64" s="163" t="s">
        <v>68</v>
      </c>
      <c r="B64" s="163" t="s">
        <v>69</v>
      </c>
      <c r="C64" s="158"/>
      <c r="D64" s="158"/>
      <c r="E64" s="158"/>
      <c r="F64" s="158"/>
      <c r="G64" s="158"/>
      <c r="H64" s="158"/>
      <c r="I64" s="158"/>
      <c r="J64" s="180"/>
    </row>
    <row r="65" spans="1:10" ht="30.75" thickBot="1">
      <c r="A65" s="164"/>
      <c r="B65" s="123" t="s">
        <v>106</v>
      </c>
      <c r="C65" s="112" t="s">
        <v>105</v>
      </c>
      <c r="D65" s="172" t="s">
        <v>107</v>
      </c>
      <c r="E65" s="172"/>
      <c r="F65" s="172"/>
      <c r="G65" s="172"/>
      <c r="H65" s="172"/>
      <c r="I65" s="172"/>
      <c r="J65" s="173"/>
    </row>
    <row r="66" spans="1:10" ht="15">
      <c r="A66" s="114" t="s">
        <v>81</v>
      </c>
      <c r="B66" s="127" t="s">
        <v>130</v>
      </c>
      <c r="C66" s="109">
        <v>900</v>
      </c>
      <c r="D66" s="197" t="s">
        <v>134</v>
      </c>
      <c r="E66" s="198"/>
      <c r="F66" s="198"/>
      <c r="G66" s="198"/>
      <c r="H66" s="198"/>
      <c r="I66" s="198"/>
      <c r="J66" s="199"/>
    </row>
    <row r="67" spans="1:10" ht="15">
      <c r="A67" s="114" t="s">
        <v>70</v>
      </c>
      <c r="B67" s="117" t="s">
        <v>131</v>
      </c>
      <c r="C67" s="82">
        <v>600</v>
      </c>
      <c r="D67" s="200"/>
      <c r="E67" s="201"/>
      <c r="F67" s="201"/>
      <c r="G67" s="201"/>
      <c r="H67" s="201"/>
      <c r="I67" s="201"/>
      <c r="J67" s="202"/>
    </row>
    <row r="68" spans="1:10" ht="15.75" thickBot="1">
      <c r="A68" s="57" t="s">
        <v>71</v>
      </c>
      <c r="B68" s="125" t="s">
        <v>132</v>
      </c>
      <c r="C68" s="102">
        <v>100</v>
      </c>
      <c r="D68" s="203"/>
      <c r="E68" s="204"/>
      <c r="F68" s="204"/>
      <c r="G68" s="204"/>
      <c r="H68" s="204"/>
      <c r="I68" s="204"/>
      <c r="J68" s="205"/>
    </row>
    <row r="69" spans="1:10" ht="41.25" customHeight="1" thickBot="1">
      <c r="A69" s="58" t="s">
        <v>90</v>
      </c>
      <c r="B69" s="126">
        <v>28791</v>
      </c>
      <c r="C69" s="77">
        <v>16611.97</v>
      </c>
      <c r="D69" s="194" t="s">
        <v>133</v>
      </c>
      <c r="E69" s="195"/>
      <c r="F69" s="195"/>
      <c r="G69" s="195"/>
      <c r="H69" s="195"/>
      <c r="I69" s="195"/>
      <c r="J69" s="196"/>
    </row>
    <row r="70" spans="2:10" ht="15">
      <c r="B70" s="30"/>
      <c r="C70" s="30"/>
      <c r="D70" s="30"/>
      <c r="E70" s="30"/>
      <c r="F70" s="30"/>
      <c r="G70" s="30"/>
      <c r="H70" s="30"/>
      <c r="I70" s="30"/>
      <c r="J70" s="30"/>
    </row>
    <row r="71" spans="2:10" ht="15">
      <c r="B71" s="30"/>
      <c r="C71" s="30"/>
      <c r="D71" s="30"/>
      <c r="E71" s="30"/>
      <c r="F71" s="30"/>
      <c r="G71" s="30"/>
      <c r="H71" s="30"/>
      <c r="I71" s="30"/>
      <c r="J71" s="30"/>
    </row>
    <row r="72" spans="2:10" ht="15">
      <c r="B72" s="30"/>
      <c r="C72" s="30"/>
      <c r="D72" s="30"/>
      <c r="E72" s="30"/>
      <c r="F72" s="30"/>
      <c r="G72" s="30"/>
      <c r="H72" s="30"/>
      <c r="I72" s="30"/>
      <c r="J72" s="30"/>
    </row>
    <row r="73" spans="2:10" ht="15">
      <c r="B73" s="30"/>
      <c r="C73" s="30"/>
      <c r="D73" s="30"/>
      <c r="E73" s="30"/>
      <c r="F73" s="30"/>
      <c r="G73" s="30"/>
      <c r="H73" s="30"/>
      <c r="I73" s="30"/>
      <c r="J73" s="30"/>
    </row>
  </sheetData>
  <sheetProtection/>
  <mergeCells count="52">
    <mergeCell ref="D69:J69"/>
    <mergeCell ref="A64:A65"/>
    <mergeCell ref="D66:J68"/>
    <mergeCell ref="D40:J40"/>
    <mergeCell ref="D41:J41"/>
    <mergeCell ref="D42:J42"/>
    <mergeCell ref="H55:J55"/>
    <mergeCell ref="H56:J56"/>
    <mergeCell ref="H57:J57"/>
    <mergeCell ref="H58:J58"/>
    <mergeCell ref="A49:A50"/>
    <mergeCell ref="E49:G49"/>
    <mergeCell ref="B49:D49"/>
    <mergeCell ref="H49:J50"/>
    <mergeCell ref="D34:J34"/>
    <mergeCell ref="D35:J35"/>
    <mergeCell ref="D36:J36"/>
    <mergeCell ref="D37:J37"/>
    <mergeCell ref="D38:J38"/>
    <mergeCell ref="B25:J25"/>
    <mergeCell ref="H51:J51"/>
    <mergeCell ref="H52:J52"/>
    <mergeCell ref="H53:J53"/>
    <mergeCell ref="H54:J54"/>
    <mergeCell ref="A48:C48"/>
    <mergeCell ref="D31:J31"/>
    <mergeCell ref="D32:J32"/>
    <mergeCell ref="D33:J33"/>
    <mergeCell ref="A25:A26"/>
    <mergeCell ref="B64:J64"/>
    <mergeCell ref="D65:J65"/>
    <mergeCell ref="A3:D3"/>
    <mergeCell ref="A4:D4"/>
    <mergeCell ref="A1:F1"/>
    <mergeCell ref="A5:J5"/>
    <mergeCell ref="A13:J13"/>
    <mergeCell ref="B14:D14"/>
    <mergeCell ref="E14:G14"/>
    <mergeCell ref="D39:J39"/>
    <mergeCell ref="D26:J26"/>
    <mergeCell ref="D27:J27"/>
    <mergeCell ref="D28:J28"/>
    <mergeCell ref="D29:J29"/>
    <mergeCell ref="D30:J30"/>
    <mergeCell ref="H59:J59"/>
    <mergeCell ref="B6:D6"/>
    <mergeCell ref="E6:G6"/>
    <mergeCell ref="H6:J6"/>
    <mergeCell ref="B21:D21"/>
    <mergeCell ref="E21:G21"/>
    <mergeCell ref="H21:J21"/>
    <mergeCell ref="H14:J14"/>
  </mergeCells>
  <printOptions/>
  <pageMargins left="0.25" right="0.25" top="0.51" bottom="0.75" header="0.3" footer="0.3"/>
  <pageSetup fitToHeight="0" fitToWidth="1" horizontalDpi="600" verticalDpi="600" orientation="landscape" paperSize="9" scale="7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nogarfe</dc:creator>
  <cp:keywords/>
  <dc:description/>
  <cp:lastModifiedBy> mkryger</cp:lastModifiedBy>
  <cp:lastPrinted>2018-08-31T07:11:48Z</cp:lastPrinted>
  <dcterms:created xsi:type="dcterms:W3CDTF">2008-03-26T10:40:58Z</dcterms:created>
  <dcterms:modified xsi:type="dcterms:W3CDTF">2018-08-31T07:14:24Z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2034390286</vt:i4>
  </property>
  <property fmtid="{D5CDD505-2E9C-101B-9397-08002B2CF9AE}" pid="3" name="_NewReviewCycle">
    <vt:lpwstr/>
  </property>
  <property fmtid="{D5CDD505-2E9C-101B-9397-08002B2CF9AE}" pid="4" name="_EmailSubject">
    <vt:lpwstr>Final outcome indicators</vt:lpwstr>
  </property>
  <property fmtid="{D5CDD505-2E9C-101B-9397-08002B2CF9AE}" pid="5" name="_AuthorEmail">
    <vt:lpwstr>Federico.NOGARA@ec.europa.eu</vt:lpwstr>
  </property>
  <property fmtid="{D5CDD505-2E9C-101B-9397-08002B2CF9AE}" pid="6" name="_AuthorEmailDisplayName">
    <vt:lpwstr>NOGARA Federico (ENV)</vt:lpwstr>
  </property>
  <property fmtid="{D5CDD505-2E9C-101B-9397-08002B2CF9AE}" pid="7" name="_PreviousAdHocReviewCycleID">
    <vt:i4>1649758695</vt:i4>
  </property>
  <property fmtid="{D5CDD505-2E9C-101B-9397-08002B2CF9AE}" pid="8" name="_ReviewCycleID">
    <vt:i4>-431081040</vt:i4>
  </property>
  <property fmtid="{D5CDD505-2E9C-101B-9397-08002B2CF9AE}" pid="9" name="_ReviewingToolsShownOnce">
    <vt:lpwstr/>
  </property>
</Properties>
</file>